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24226"/>
  <mc:AlternateContent xmlns:mc="http://schemas.openxmlformats.org/markup-compatibility/2006">
    <mc:Choice Requires="x15">
      <x15ac:absPath xmlns:x15ac="http://schemas.microsoft.com/office/spreadsheetml/2010/11/ac" url="C:\Projekty\ZŠ Lanškroun\VZ\Nadlimit\Rozpočty\1 - IT ak onektivita\"/>
    </mc:Choice>
  </mc:AlternateContent>
  <xr:revisionPtr revIDLastSave="0" documentId="13_ncr:1_{5C91E4CA-C61C-4C22-84A0-FB6F16F10978}" xr6:coauthVersionLast="36" xr6:coauthVersionMax="36" xr10:uidLastSave="{00000000-0000-0000-0000-000000000000}"/>
  <bookViews>
    <workbookView xWindow="0" yWindow="0" windowWidth="23040" windowHeight="8196" tabRatio="917" xr2:uid="{00000000-000D-0000-FFFF-FFFF00000000}"/>
  </bookViews>
  <sheets>
    <sheet name="Souhrn" sheetId="2" r:id="rId1"/>
    <sheet name="IT - 107 Kabinet " sheetId="1" r:id="rId2"/>
    <sheet name="IT - 108 MMU informatiky" sheetId="4" r:id="rId3"/>
    <sheet name="IT - 109 MMU robotiky " sheetId="5" r:id="rId4"/>
    <sheet name="IT - 402 Školní klub 2" sheetId="6" r:id="rId5"/>
    <sheet name="IT - 407 MMU jazyky " sheetId="7" r:id="rId6"/>
    <sheet name="IT - 409 Kabinet" sheetId="8" r:id="rId7"/>
    <sheet name="IT - 410 Reedukační místnost" sheetId="9" r:id="rId8"/>
    <sheet name="IT - Kabinet F-CH" sheetId="11" r:id="rId9"/>
    <sheet name="IT - MMU Fyzika-Chemie" sheetId="12" r:id="rId10"/>
    <sheet name="Infrastruktura 108" sheetId="13" r:id="rId11"/>
    <sheet name="Infrastruktura 109" sheetId="14" r:id="rId12"/>
    <sheet name="Infrastruktura 107" sheetId="16" r:id="rId13"/>
    <sheet name="Infrastruktura 407" sheetId="17" r:id="rId14"/>
    <sheet name="Infrastruktura 402" sheetId="19" r:id="rId15"/>
    <sheet name="Infrastruktura 410" sheetId="20" r:id="rId16"/>
    <sheet name="Infrastruktura 409" sheetId="21" r:id="rId17"/>
    <sheet name="Infrastruktura 403" sheetId="22" r:id="rId18"/>
    <sheet name="Infrastruktura Fyzika-Chemie" sheetId="23" r:id="rId19"/>
    <sheet name="Infrastruktura kabinetu F-CH" sheetId="24" r:id="rId20"/>
    <sheet name="Konektivita" sheetId="25" r:id="rId21"/>
    <sheet name="Rozvody datové kabeláže" sheetId="26" r:id="rId22"/>
  </sheets>
  <calcPr calcId="191029"/>
</workbook>
</file>

<file path=xl/calcChain.xml><?xml version="1.0" encoding="utf-8"?>
<calcChain xmlns="http://schemas.openxmlformats.org/spreadsheetml/2006/main">
  <c r="F6" i="26" l="1"/>
  <c r="H6" i="26" s="1"/>
  <c r="G6" i="26" s="1"/>
  <c r="F7" i="26"/>
  <c r="H7" i="26"/>
  <c r="G7" i="26" s="1"/>
  <c r="F8" i="26"/>
  <c r="H8" i="26" s="1"/>
  <c r="G8" i="26" s="1"/>
  <c r="F9" i="26"/>
  <c r="H9" i="26"/>
  <c r="G9" i="26" s="1"/>
  <c r="F10" i="26"/>
  <c r="H10" i="26"/>
  <c r="G10" i="26" s="1"/>
  <c r="F11" i="26"/>
  <c r="H11" i="26" s="1"/>
  <c r="G11" i="26" s="1"/>
  <c r="F12" i="26"/>
  <c r="H12" i="26" s="1"/>
  <c r="G12" i="26" s="1"/>
  <c r="F13" i="26"/>
  <c r="H13" i="26"/>
  <c r="G13" i="26" s="1"/>
  <c r="F14" i="26"/>
  <c r="H14" i="26" s="1"/>
  <c r="G14" i="26" s="1"/>
  <c r="F15" i="26"/>
  <c r="H15" i="26" s="1"/>
  <c r="G15" i="26" s="1"/>
  <c r="F16" i="26"/>
  <c r="H16" i="26"/>
  <c r="G16" i="26" s="1"/>
  <c r="F17" i="26"/>
  <c r="H17" i="26" s="1"/>
  <c r="G17" i="26" s="1"/>
  <c r="F6" i="25"/>
  <c r="H6" i="25" s="1"/>
  <c r="G6" i="25" s="1"/>
  <c r="F7" i="25"/>
  <c r="H7" i="25"/>
  <c r="G7" i="25" s="1"/>
  <c r="F8" i="25"/>
  <c r="H8" i="25" s="1"/>
  <c r="G8" i="25" s="1"/>
  <c r="F9" i="25"/>
  <c r="H9" i="25" s="1"/>
  <c r="G9" i="25" s="1"/>
  <c r="F10" i="25"/>
  <c r="G10" i="25"/>
  <c r="H10" i="25"/>
  <c r="F11" i="25"/>
  <c r="H11" i="25"/>
  <c r="G11" i="25" s="1"/>
  <c r="F12" i="25"/>
  <c r="H12" i="25" s="1"/>
  <c r="G12" i="25" s="1"/>
  <c r="F13" i="25"/>
  <c r="H13" i="25" s="1"/>
  <c r="G13" i="25" s="1"/>
  <c r="F14" i="25"/>
  <c r="H14" i="25" s="1"/>
  <c r="G14" i="25" s="1"/>
  <c r="F15" i="25"/>
  <c r="H15" i="25" s="1"/>
  <c r="G15" i="25" s="1"/>
  <c r="F16" i="25"/>
  <c r="H16" i="25"/>
  <c r="G16" i="25" s="1"/>
  <c r="F17" i="25"/>
  <c r="H17" i="25" s="1"/>
  <c r="G17" i="25" s="1"/>
  <c r="F18" i="25"/>
  <c r="G18" i="25"/>
  <c r="H18" i="25"/>
  <c r="F19" i="25"/>
  <c r="H19" i="25" s="1"/>
  <c r="G19" i="25" s="1"/>
  <c r="F20" i="25"/>
  <c r="H20" i="25"/>
  <c r="G20" i="25" s="1"/>
  <c r="F21" i="25"/>
  <c r="H21" i="25" s="1"/>
  <c r="G21" i="25" s="1"/>
  <c r="F22" i="25"/>
  <c r="H22" i="25" s="1"/>
  <c r="G22" i="25" s="1"/>
  <c r="F23" i="25"/>
  <c r="H23" i="25" s="1"/>
  <c r="G23" i="25" s="1"/>
  <c r="F18" i="26" l="1"/>
  <c r="F24" i="25"/>
  <c r="H18" i="26" l="1"/>
  <c r="G18" i="26" s="1"/>
  <c r="C25" i="2"/>
  <c r="H24" i="25"/>
  <c r="G24" i="25" s="1"/>
  <c r="C24" i="2"/>
  <c r="D24" i="2" s="1"/>
  <c r="E24" i="2" s="1"/>
  <c r="F23" i="24"/>
  <c r="F22" i="24"/>
  <c r="F31" i="24"/>
  <c r="G31" i="24" s="1"/>
  <c r="F19" i="24"/>
  <c r="G19" i="24" s="1"/>
  <c r="F11" i="24"/>
  <c r="F12" i="24"/>
  <c r="G12" i="24" s="1"/>
  <c r="F14" i="24"/>
  <c r="G14" i="24" s="1"/>
  <c r="F15" i="24"/>
  <c r="F17" i="24"/>
  <c r="G17" i="24" s="1"/>
  <c r="G23" i="24"/>
  <c r="F25" i="24"/>
  <c r="F26" i="24"/>
  <c r="G26" i="24" s="1"/>
  <c r="F28" i="24"/>
  <c r="G28" i="24" s="1"/>
  <c r="F29" i="24"/>
  <c r="F42" i="23"/>
  <c r="G42" i="23" s="1"/>
  <c r="F31" i="23"/>
  <c r="F32" i="23"/>
  <c r="G32" i="23" s="1"/>
  <c r="F33" i="23"/>
  <c r="G33" i="23" s="1"/>
  <c r="F30" i="23"/>
  <c r="G30" i="23" s="1"/>
  <c r="F27" i="23"/>
  <c r="G27" i="23" s="1"/>
  <c r="F11" i="23"/>
  <c r="G11" i="23" s="1"/>
  <c r="F13" i="23"/>
  <c r="F14" i="23"/>
  <c r="G14" i="23" s="1"/>
  <c r="F15" i="23"/>
  <c r="G15" i="23"/>
  <c r="F16" i="23"/>
  <c r="G16" i="23" s="1"/>
  <c r="F17" i="23"/>
  <c r="G17" i="23" s="1"/>
  <c r="F19" i="23"/>
  <c r="G19" i="23" s="1"/>
  <c r="F20" i="23"/>
  <c r="G20" i="23" s="1"/>
  <c r="F21" i="23"/>
  <c r="G21" i="23" s="1"/>
  <c r="F22" i="23"/>
  <c r="G22" i="23" s="1"/>
  <c r="F24" i="23"/>
  <c r="F25" i="23"/>
  <c r="G25" i="23" s="1"/>
  <c r="G31" i="23"/>
  <c r="F35" i="23"/>
  <c r="F34" i="23" s="1"/>
  <c r="G34" i="23" s="1"/>
  <c r="F36" i="23"/>
  <c r="G36" i="23" s="1"/>
  <c r="F37" i="23"/>
  <c r="G37" i="23" s="1"/>
  <c r="F39" i="23"/>
  <c r="G39" i="23" s="1"/>
  <c r="F40" i="23"/>
  <c r="G40" i="23" s="1"/>
  <c r="F10" i="24" l="1"/>
  <c r="G10" i="24" s="1"/>
  <c r="F13" i="24"/>
  <c r="G13" i="24" s="1"/>
  <c r="G15" i="24"/>
  <c r="F30" i="24"/>
  <c r="G30" i="24" s="1"/>
  <c r="F27" i="24"/>
  <c r="G27" i="24" s="1"/>
  <c r="F24" i="24"/>
  <c r="G24" i="24" s="1"/>
  <c r="F21" i="24"/>
  <c r="G22" i="24"/>
  <c r="G11" i="24"/>
  <c r="F18" i="24"/>
  <c r="G18" i="24" s="1"/>
  <c r="G29" i="24"/>
  <c r="G25" i="24"/>
  <c r="F16" i="24"/>
  <c r="G16" i="24" s="1"/>
  <c r="F41" i="23"/>
  <c r="G41" i="23" s="1"/>
  <c r="F38" i="23"/>
  <c r="G38" i="23" s="1"/>
  <c r="G35" i="23"/>
  <c r="F29" i="23"/>
  <c r="F23" i="23"/>
  <c r="G23" i="23" s="1"/>
  <c r="G24" i="23"/>
  <c r="F12" i="23"/>
  <c r="G12" i="23" s="1"/>
  <c r="G13" i="23"/>
  <c r="F10" i="23"/>
  <c r="G10" i="23" s="1"/>
  <c r="F26" i="23"/>
  <c r="G26" i="23" s="1"/>
  <c r="F18" i="23"/>
  <c r="G18" i="23" s="1"/>
  <c r="F20" i="24" l="1"/>
  <c r="G20" i="24" s="1"/>
  <c r="G21" i="24"/>
  <c r="F9" i="24"/>
  <c r="F28" i="23"/>
  <c r="G28" i="23" s="1"/>
  <c r="G29" i="23"/>
  <c r="F9" i="23"/>
  <c r="G9" i="24" l="1"/>
  <c r="G34" i="24" s="1"/>
  <c r="F34" i="24"/>
  <c r="C23" i="2" s="1"/>
  <c r="F45" i="23"/>
  <c r="C22" i="2" s="1"/>
  <c r="G9" i="23"/>
  <c r="G45" i="23" s="1"/>
  <c r="F21" i="22" l="1"/>
  <c r="G21" i="22" s="1"/>
  <c r="F11" i="22"/>
  <c r="G11" i="22"/>
  <c r="F12" i="22"/>
  <c r="G12" i="22" s="1"/>
  <c r="F14" i="22"/>
  <c r="G14" i="22" s="1"/>
  <c r="F15" i="22"/>
  <c r="G15" i="22" s="1"/>
  <c r="F16" i="22"/>
  <c r="G16" i="22" s="1"/>
  <c r="F18" i="22"/>
  <c r="G18" i="22" s="1"/>
  <c r="F19" i="22"/>
  <c r="G19" i="22" s="1"/>
  <c r="F23" i="21"/>
  <c r="G23" i="21" s="1"/>
  <c r="F22" i="21"/>
  <c r="G22" i="21" s="1"/>
  <c r="F30" i="21"/>
  <c r="G30" i="21" s="1"/>
  <c r="F19" i="21"/>
  <c r="G19" i="21" s="1"/>
  <c r="F11" i="21"/>
  <c r="F12" i="21"/>
  <c r="G12" i="21" s="1"/>
  <c r="F14" i="21"/>
  <c r="G14" i="21" s="1"/>
  <c r="F15" i="21"/>
  <c r="G15" i="21"/>
  <c r="F17" i="21"/>
  <c r="F16" i="21" s="1"/>
  <c r="G16" i="21" s="1"/>
  <c r="F25" i="21"/>
  <c r="F26" i="21"/>
  <c r="G26" i="21" s="1"/>
  <c r="F27" i="21"/>
  <c r="G27" i="21" s="1"/>
  <c r="F28" i="21"/>
  <c r="G28" i="21" s="1"/>
  <c r="F23" i="20"/>
  <c r="G23" i="20" s="1"/>
  <c r="F22" i="20"/>
  <c r="G22" i="20" s="1"/>
  <c r="F29" i="20"/>
  <c r="G29" i="20" s="1"/>
  <c r="F30" i="20"/>
  <c r="G30" i="20" s="1"/>
  <c r="F19" i="20"/>
  <c r="G19" i="20" s="1"/>
  <c r="F11" i="20"/>
  <c r="G11" i="20" s="1"/>
  <c r="F12" i="20"/>
  <c r="G12" i="20" s="1"/>
  <c r="F14" i="20"/>
  <c r="G14" i="20" s="1"/>
  <c r="F15" i="20"/>
  <c r="G15" i="20" s="1"/>
  <c r="F17" i="20"/>
  <c r="F16" i="20" s="1"/>
  <c r="G16" i="20" s="1"/>
  <c r="G17" i="20"/>
  <c r="F25" i="20"/>
  <c r="F26" i="20"/>
  <c r="G26" i="20" s="1"/>
  <c r="F28" i="20"/>
  <c r="G28" i="20" s="1"/>
  <c r="F23" i="19"/>
  <c r="F22" i="19"/>
  <c r="F29" i="19"/>
  <c r="G29" i="19" s="1"/>
  <c r="F30" i="19"/>
  <c r="G30" i="19" s="1"/>
  <c r="F19" i="19"/>
  <c r="G19" i="19" s="1"/>
  <c r="F11" i="19"/>
  <c r="G11" i="19" s="1"/>
  <c r="F12" i="19"/>
  <c r="G12" i="19" s="1"/>
  <c r="F14" i="19"/>
  <c r="G14" i="19" s="1"/>
  <c r="F15" i="19"/>
  <c r="F13" i="19" s="1"/>
  <c r="G13" i="19" s="1"/>
  <c r="F17" i="19"/>
  <c r="F16" i="19" s="1"/>
  <c r="G16" i="19" s="1"/>
  <c r="G23" i="19"/>
  <c r="F25" i="19"/>
  <c r="F26" i="19"/>
  <c r="G26" i="19"/>
  <c r="F27" i="19"/>
  <c r="G27" i="19" s="1"/>
  <c r="F28" i="19"/>
  <c r="G28" i="19" s="1"/>
  <c r="F36" i="17"/>
  <c r="G36" i="17" s="1"/>
  <c r="F23" i="17"/>
  <c r="F24" i="17"/>
  <c r="G24" i="17" s="1"/>
  <c r="F25" i="17"/>
  <c r="F26" i="17"/>
  <c r="F27" i="17"/>
  <c r="G27" i="17" s="1"/>
  <c r="F22" i="17"/>
  <c r="G22" i="17" s="1"/>
  <c r="F19" i="17"/>
  <c r="G19" i="17" s="1"/>
  <c r="F11" i="17"/>
  <c r="G11" i="17" s="1"/>
  <c r="F12" i="17"/>
  <c r="G12" i="17" s="1"/>
  <c r="F14" i="17"/>
  <c r="F15" i="17"/>
  <c r="G15" i="17" s="1"/>
  <c r="F17" i="17"/>
  <c r="G17" i="17" s="1"/>
  <c r="G23" i="17"/>
  <c r="G25" i="17"/>
  <c r="G26" i="17"/>
  <c r="F29" i="17"/>
  <c r="F30" i="17"/>
  <c r="G30" i="17" s="1"/>
  <c r="F31" i="17"/>
  <c r="G31" i="17" s="1"/>
  <c r="F33" i="17"/>
  <c r="F34" i="17"/>
  <c r="G34" i="17" s="1"/>
  <c r="F29" i="21" l="1"/>
  <c r="G29" i="21" s="1"/>
  <c r="F10" i="22"/>
  <c r="G10" i="22" s="1"/>
  <c r="F20" i="22"/>
  <c r="G20" i="22" s="1"/>
  <c r="F13" i="22"/>
  <c r="G13" i="22" s="1"/>
  <c r="F17" i="22"/>
  <c r="G17" i="22" s="1"/>
  <c r="F10" i="21"/>
  <c r="F9" i="21" s="1"/>
  <c r="F13" i="21"/>
  <c r="G13" i="21" s="1"/>
  <c r="G17" i="21"/>
  <c r="F18" i="21"/>
  <c r="G18" i="21" s="1"/>
  <c r="F24" i="21"/>
  <c r="G24" i="21" s="1"/>
  <c r="G11" i="21"/>
  <c r="G25" i="21"/>
  <c r="F21" i="21"/>
  <c r="F27" i="20"/>
  <c r="G27" i="20" s="1"/>
  <c r="F24" i="20"/>
  <c r="G24" i="20" s="1"/>
  <c r="G25" i="20"/>
  <c r="F21" i="20"/>
  <c r="F10" i="20"/>
  <c r="G10" i="20" s="1"/>
  <c r="F18" i="20"/>
  <c r="G18" i="20" s="1"/>
  <c r="F13" i="20"/>
  <c r="G13" i="20" s="1"/>
  <c r="F10" i="19"/>
  <c r="G10" i="19" s="1"/>
  <c r="G15" i="19"/>
  <c r="G17" i="19"/>
  <c r="F21" i="19"/>
  <c r="G21" i="19" s="1"/>
  <c r="G22" i="19"/>
  <c r="F24" i="19"/>
  <c r="G24" i="19" s="1"/>
  <c r="F18" i="19"/>
  <c r="G18" i="19" s="1"/>
  <c r="F9" i="19"/>
  <c r="G25" i="19"/>
  <c r="F10" i="17"/>
  <c r="G10" i="17" s="1"/>
  <c r="F13" i="17"/>
  <c r="G13" i="17" s="1"/>
  <c r="F16" i="17"/>
  <c r="G16" i="17" s="1"/>
  <c r="F21" i="17"/>
  <c r="G21" i="17" s="1"/>
  <c r="F28" i="17"/>
  <c r="G28" i="17" s="1"/>
  <c r="F32" i="17"/>
  <c r="G32" i="17" s="1"/>
  <c r="F35" i="17"/>
  <c r="G35" i="17" s="1"/>
  <c r="F18" i="17"/>
  <c r="G18" i="17" s="1"/>
  <c r="F9" i="17"/>
  <c r="G33" i="17"/>
  <c r="G29" i="17"/>
  <c r="G14" i="17"/>
  <c r="F9" i="22" l="1"/>
  <c r="F24" i="22" s="1"/>
  <c r="C21" i="2" s="1"/>
  <c r="G10" i="21"/>
  <c r="G9" i="21"/>
  <c r="F20" i="21"/>
  <c r="G20" i="21" s="1"/>
  <c r="G21" i="21"/>
  <c r="F20" i="20"/>
  <c r="G20" i="20" s="1"/>
  <c r="G21" i="20"/>
  <c r="F9" i="20"/>
  <c r="G9" i="20" s="1"/>
  <c r="F20" i="19"/>
  <c r="G20" i="19" s="1"/>
  <c r="G9" i="19"/>
  <c r="F20" i="17"/>
  <c r="G20" i="17" s="1"/>
  <c r="G9" i="17"/>
  <c r="G9" i="22" l="1"/>
  <c r="G24" i="22" s="1"/>
  <c r="F33" i="21"/>
  <c r="C20" i="2" s="1"/>
  <c r="G33" i="21"/>
  <c r="G33" i="20"/>
  <c r="F33" i="20"/>
  <c r="C19" i="2" s="1"/>
  <c r="F33" i="19"/>
  <c r="C18" i="2" s="1"/>
  <c r="G33" i="19"/>
  <c r="F39" i="17"/>
  <c r="C17" i="2" s="1"/>
  <c r="G39" i="17"/>
  <c r="D18" i="2" l="1"/>
  <c r="E18" i="2" s="1"/>
  <c r="D19" i="2"/>
  <c r="E19" i="2" s="1"/>
  <c r="D20" i="2"/>
  <c r="E20" i="2" s="1"/>
  <c r="D21" i="2"/>
  <c r="E21" i="2" s="1"/>
  <c r="D22" i="2"/>
  <c r="E22" i="2" s="1"/>
  <c r="D23" i="2"/>
  <c r="D25" i="2"/>
  <c r="E25" i="2" s="1"/>
  <c r="F11" i="16"/>
  <c r="G11" i="16" s="1"/>
  <c r="F12" i="16"/>
  <c r="F10" i="16" s="1"/>
  <c r="G12" i="16"/>
  <c r="F14" i="16"/>
  <c r="F13" i="16" s="1"/>
  <c r="G13" i="16" s="1"/>
  <c r="F15" i="16"/>
  <c r="G15" i="16"/>
  <c r="F16" i="16"/>
  <c r="G16" i="16"/>
  <c r="F17" i="16"/>
  <c r="G17" i="16"/>
  <c r="F18" i="16"/>
  <c r="G18" i="16" s="1"/>
  <c r="F19" i="16"/>
  <c r="G19" i="16"/>
  <c r="F22" i="16"/>
  <c r="F21" i="16" s="1"/>
  <c r="F23" i="16"/>
  <c r="G23" i="16"/>
  <c r="F24" i="16"/>
  <c r="G24" i="16"/>
  <c r="F25" i="16"/>
  <c r="G25" i="16"/>
  <c r="F26" i="16"/>
  <c r="G26" i="16" s="1"/>
  <c r="F28" i="16"/>
  <c r="F27" i="16" s="1"/>
  <c r="G27" i="16" s="1"/>
  <c r="G28" i="16"/>
  <c r="F29" i="16"/>
  <c r="G29" i="16"/>
  <c r="G30" i="16"/>
  <c r="F31" i="16"/>
  <c r="G31" i="16" s="1"/>
  <c r="F32" i="14"/>
  <c r="G32" i="14" s="1"/>
  <c r="F30" i="14"/>
  <c r="G30" i="14" s="1"/>
  <c r="F29" i="14"/>
  <c r="F26" i="14"/>
  <c r="F27" i="14"/>
  <c r="G27" i="14" s="1"/>
  <c r="F25" i="14"/>
  <c r="G25" i="14" s="1"/>
  <c r="F23" i="14"/>
  <c r="F22" i="14"/>
  <c r="F19" i="14"/>
  <c r="G19" i="14" s="1"/>
  <c r="F11" i="14"/>
  <c r="G11" i="14" s="1"/>
  <c r="F12" i="14"/>
  <c r="G12" i="14"/>
  <c r="F14" i="14"/>
  <c r="G14" i="14" s="1"/>
  <c r="F15" i="14"/>
  <c r="G15" i="14" s="1"/>
  <c r="F17" i="14"/>
  <c r="G17" i="14" s="1"/>
  <c r="G23" i="14"/>
  <c r="G26" i="14"/>
  <c r="F32" i="13"/>
  <c r="G32" i="13" s="1"/>
  <c r="F31" i="13"/>
  <c r="F28" i="13"/>
  <c r="G28" i="13" s="1"/>
  <c r="F29" i="13"/>
  <c r="G29" i="13" s="1"/>
  <c r="F27" i="13"/>
  <c r="F23" i="13"/>
  <c r="F24" i="13"/>
  <c r="F25" i="13"/>
  <c r="G25" i="13" s="1"/>
  <c r="F22" i="13"/>
  <c r="F19" i="13"/>
  <c r="G24" i="13"/>
  <c r="F34" i="13"/>
  <c r="G34" i="13" s="1"/>
  <c r="G19" i="13"/>
  <c r="D17" i="2"/>
  <c r="E17" i="2" s="1"/>
  <c r="F11" i="13"/>
  <c r="F12" i="13"/>
  <c r="G12" i="13"/>
  <c r="F14" i="13"/>
  <c r="G14" i="13" s="1"/>
  <c r="F15" i="13"/>
  <c r="G15" i="13" s="1"/>
  <c r="F17" i="13"/>
  <c r="F16" i="13" s="1"/>
  <c r="G16" i="13" s="1"/>
  <c r="G22" i="13"/>
  <c r="G23" i="13"/>
  <c r="E23" i="2" l="1"/>
  <c r="G21" i="16"/>
  <c r="F20" i="16"/>
  <c r="G20" i="16" s="1"/>
  <c r="F9" i="16"/>
  <c r="G10" i="16"/>
  <c r="G22" i="16"/>
  <c r="G14" i="16"/>
  <c r="F31" i="14"/>
  <c r="G31" i="14" s="1"/>
  <c r="F21" i="14"/>
  <c r="G21" i="14" s="1"/>
  <c r="F18" i="14"/>
  <c r="G18" i="14" s="1"/>
  <c r="F28" i="14"/>
  <c r="G28" i="14" s="1"/>
  <c r="G29" i="14"/>
  <c r="F24" i="14"/>
  <c r="G24" i="14" s="1"/>
  <c r="G22" i="14"/>
  <c r="F13" i="14"/>
  <c r="G13" i="14" s="1"/>
  <c r="F10" i="14"/>
  <c r="G10" i="14" s="1"/>
  <c r="F20" i="14"/>
  <c r="G20" i="14" s="1"/>
  <c r="F16" i="14"/>
  <c r="F30" i="13"/>
  <c r="G30" i="13" s="1"/>
  <c r="F33" i="13"/>
  <c r="G33" i="13" s="1"/>
  <c r="G31" i="13"/>
  <c r="F26" i="13"/>
  <c r="G26" i="13" s="1"/>
  <c r="G27" i="13"/>
  <c r="F18" i="13"/>
  <c r="G18" i="13" s="1"/>
  <c r="G17" i="13"/>
  <c r="F10" i="13"/>
  <c r="G10" i="13" s="1"/>
  <c r="G11" i="13"/>
  <c r="F21" i="13"/>
  <c r="F13" i="13"/>
  <c r="G13" i="13" s="1"/>
  <c r="G9" i="16" l="1"/>
  <c r="G34" i="16" s="1"/>
  <c r="F34" i="16"/>
  <c r="C16" i="2" s="1"/>
  <c r="D16" i="2" s="1"/>
  <c r="G16" i="14"/>
  <c r="F9" i="14"/>
  <c r="F20" i="13"/>
  <c r="G20" i="13" s="1"/>
  <c r="G21" i="13"/>
  <c r="F9" i="13"/>
  <c r="G9" i="14" l="1"/>
  <c r="G35" i="14" s="1"/>
  <c r="F35" i="14"/>
  <c r="C15" i="2" s="1"/>
  <c r="D15" i="2" s="1"/>
  <c r="F37" i="13"/>
  <c r="C14" i="2" s="1"/>
  <c r="G9" i="13"/>
  <c r="G37" i="13" s="1"/>
  <c r="E5" i="12" l="1"/>
  <c r="G5" i="12" s="1"/>
  <c r="F5" i="12" s="1"/>
  <c r="E6" i="12"/>
  <c r="G6" i="12"/>
  <c r="F6" i="12" s="1"/>
  <c r="E7" i="12"/>
  <c r="G7" i="12"/>
  <c r="F7" i="12" s="1"/>
  <c r="E8" i="12"/>
  <c r="G8" i="12"/>
  <c r="F8" i="12" s="1"/>
  <c r="E9" i="12"/>
  <c r="G9" i="12" s="1"/>
  <c r="F9" i="12" s="1"/>
  <c r="E10" i="12"/>
  <c r="G10" i="12" s="1"/>
  <c r="F10" i="12" s="1"/>
  <c r="E11" i="12"/>
  <c r="G11" i="12"/>
  <c r="F11" i="12" s="1"/>
  <c r="E12" i="12"/>
  <c r="G12" i="12"/>
  <c r="F12" i="12" s="1"/>
  <c r="E13" i="12"/>
  <c r="G13" i="12" s="1"/>
  <c r="F13" i="12" s="1"/>
  <c r="E14" i="12"/>
  <c r="G14" i="12"/>
  <c r="F14" i="12" s="1"/>
  <c r="E15" i="12" l="1"/>
  <c r="E3" i="11"/>
  <c r="E5" i="11" s="1"/>
  <c r="G5" i="11" s="1"/>
  <c r="F5" i="11" s="1"/>
  <c r="E4" i="11"/>
  <c r="G4" i="11" s="1"/>
  <c r="F4" i="11" s="1"/>
  <c r="G15" i="12" l="1"/>
  <c r="F15" i="12" s="1"/>
  <c r="C13" i="2"/>
  <c r="C12" i="2"/>
  <c r="G3" i="11"/>
  <c r="F3" i="11" s="1"/>
  <c r="E3" i="9"/>
  <c r="E5" i="9" s="1"/>
  <c r="G5" i="9" s="1"/>
  <c r="F5" i="9" s="1"/>
  <c r="E4" i="9"/>
  <c r="G4" i="9" s="1"/>
  <c r="F4" i="9" s="1"/>
  <c r="G3" i="9" l="1"/>
  <c r="F3" i="9" s="1"/>
  <c r="C11" i="2"/>
  <c r="E3" i="8"/>
  <c r="G3" i="8" s="1"/>
  <c r="F3" i="8" s="1"/>
  <c r="E4" i="8"/>
  <c r="G4" i="8" s="1"/>
  <c r="F4" i="8" s="1"/>
  <c r="E5" i="8" l="1"/>
  <c r="E5" i="7"/>
  <c r="G5" i="7"/>
  <c r="F5" i="7" s="1"/>
  <c r="E6" i="7"/>
  <c r="G6" i="7"/>
  <c r="F6" i="7" s="1"/>
  <c r="E7" i="7"/>
  <c r="G7" i="7" s="1"/>
  <c r="F7" i="7" s="1"/>
  <c r="E8" i="7"/>
  <c r="G8" i="7"/>
  <c r="F8" i="7" s="1"/>
  <c r="E9" i="7"/>
  <c r="G9" i="7"/>
  <c r="F9" i="7" s="1"/>
  <c r="E10" i="7"/>
  <c r="G10" i="7" s="1"/>
  <c r="F10" i="7" s="1"/>
  <c r="E11" i="7"/>
  <c r="G11" i="7"/>
  <c r="F11" i="7" s="1"/>
  <c r="E12" i="7"/>
  <c r="G12" i="7"/>
  <c r="F12" i="7" s="1"/>
  <c r="E13" i="7"/>
  <c r="G13" i="7"/>
  <c r="F13" i="7" s="1"/>
  <c r="E14" i="7"/>
  <c r="G14" i="7" s="1"/>
  <c r="F14" i="7" s="1"/>
  <c r="E15" i="7" l="1"/>
  <c r="G5" i="8"/>
  <c r="F5" i="8" s="1"/>
  <c r="C10" i="2"/>
  <c r="E3" i="6"/>
  <c r="G3" i="6" s="1"/>
  <c r="F3" i="6" s="1"/>
  <c r="E4" i="6"/>
  <c r="G4" i="6" s="1"/>
  <c r="F4" i="6" s="1"/>
  <c r="G15" i="7" l="1"/>
  <c r="F15" i="7" s="1"/>
  <c r="C9" i="2"/>
  <c r="E5" i="6"/>
  <c r="E5" i="5"/>
  <c r="G5" i="5"/>
  <c r="F5" i="5" s="1"/>
  <c r="E6" i="5"/>
  <c r="G6" i="5" s="1"/>
  <c r="F6" i="5" s="1"/>
  <c r="E7" i="5"/>
  <c r="G7" i="5"/>
  <c r="F7" i="5" s="1"/>
  <c r="E8" i="5"/>
  <c r="G8" i="5" s="1"/>
  <c r="F8" i="5" s="1"/>
  <c r="E9" i="5"/>
  <c r="G9" i="5" s="1"/>
  <c r="F9" i="5" s="1"/>
  <c r="E10" i="5"/>
  <c r="G10" i="5"/>
  <c r="F10" i="5" s="1"/>
  <c r="E11" i="5"/>
  <c r="G11" i="5" s="1"/>
  <c r="F11" i="5" s="1"/>
  <c r="E12" i="5"/>
  <c r="G12" i="5"/>
  <c r="F12" i="5" s="1"/>
  <c r="E13" i="5"/>
  <c r="G13" i="5"/>
  <c r="F13" i="5" s="1"/>
  <c r="E14" i="5"/>
  <c r="G14" i="5" s="1"/>
  <c r="F14" i="5" s="1"/>
  <c r="E15" i="5"/>
  <c r="G15" i="5"/>
  <c r="F15" i="5" s="1"/>
  <c r="E16" i="5"/>
  <c r="G16" i="5" s="1"/>
  <c r="F16" i="5" s="1"/>
  <c r="E17" i="5"/>
  <c r="G17" i="5" s="1"/>
  <c r="F17" i="5" s="1"/>
  <c r="G5" i="6" l="1"/>
  <c r="F5" i="6" s="1"/>
  <c r="C8" i="2"/>
  <c r="E18" i="5"/>
  <c r="E8" i="4"/>
  <c r="G8" i="4" s="1"/>
  <c r="F8" i="4" s="1"/>
  <c r="E9" i="4"/>
  <c r="G9" i="4"/>
  <c r="F9" i="4" s="1"/>
  <c r="E10" i="4"/>
  <c r="G10" i="4" s="1"/>
  <c r="F10" i="4" s="1"/>
  <c r="E11" i="4"/>
  <c r="G11" i="4" s="1"/>
  <c r="F11" i="4" s="1"/>
  <c r="E12" i="4"/>
  <c r="F12" i="4"/>
  <c r="G12" i="4"/>
  <c r="E13" i="4"/>
  <c r="G13" i="4" s="1"/>
  <c r="F13" i="4" s="1"/>
  <c r="E14" i="4"/>
  <c r="G14" i="4" s="1"/>
  <c r="F14" i="4" s="1"/>
  <c r="E15" i="4"/>
  <c r="G15" i="4"/>
  <c r="F15" i="4" s="1"/>
  <c r="E16" i="4"/>
  <c r="G16" i="4"/>
  <c r="F16" i="4" s="1"/>
  <c r="E17" i="4"/>
  <c r="G17" i="4"/>
  <c r="F17" i="4" s="1"/>
  <c r="E18" i="4"/>
  <c r="G18" i="4" s="1"/>
  <c r="F18" i="4" s="1"/>
  <c r="E19" i="4"/>
  <c r="G19" i="4" s="1"/>
  <c r="F19" i="4" s="1"/>
  <c r="E20" i="4"/>
  <c r="F20" i="4"/>
  <c r="G20" i="4"/>
  <c r="E21" i="4"/>
  <c r="G21" i="4" s="1"/>
  <c r="F21" i="4" s="1"/>
  <c r="G18" i="5" l="1"/>
  <c r="F18" i="5" s="1"/>
  <c r="C7" i="2"/>
  <c r="D7" i="2" s="1"/>
  <c r="E7" i="2" s="1"/>
  <c r="E22" i="4"/>
  <c r="E15" i="2"/>
  <c r="E16" i="2"/>
  <c r="D8" i="2"/>
  <c r="E8" i="2" s="1"/>
  <c r="D9" i="2"/>
  <c r="E9" i="2" s="1"/>
  <c r="D10" i="2"/>
  <c r="E10" i="2" s="1"/>
  <c r="D11" i="2"/>
  <c r="E11" i="2" s="1"/>
  <c r="D12" i="2"/>
  <c r="E12" i="2" s="1"/>
  <c r="D13" i="2"/>
  <c r="E13" i="2" s="1"/>
  <c r="D14" i="2"/>
  <c r="E14" i="2" l="1"/>
  <c r="G22" i="4"/>
  <c r="F22" i="4" s="1"/>
  <c r="C6" i="2"/>
  <c r="D6" i="2" s="1"/>
  <c r="E6" i="2" s="1"/>
  <c r="E6" i="1"/>
  <c r="G6" i="1" s="1"/>
  <c r="F6" i="1" s="1"/>
  <c r="E5" i="1"/>
  <c r="G5" i="1" s="1"/>
  <c r="F5" i="1" s="1"/>
  <c r="E7" i="1" l="1"/>
  <c r="G7" i="1" l="1"/>
  <c r="F7" i="1" s="1"/>
  <c r="C5" i="2"/>
  <c r="C26" i="2" s="1"/>
  <c r="D5" i="2" l="1"/>
  <c r="D26" i="2" s="1"/>
  <c r="E5" i="2" l="1"/>
  <c r="E26" i="2" s="1"/>
</calcChain>
</file>

<file path=xl/sharedStrings.xml><?xml version="1.0" encoding="utf-8"?>
<sst xmlns="http://schemas.openxmlformats.org/spreadsheetml/2006/main" count="914" uniqueCount="205">
  <si>
    <t>Jedn.</t>
  </si>
  <si>
    <t>Mn.</t>
  </si>
  <si>
    <t>Cena/ks</t>
  </si>
  <si>
    <t>Cena bez DPH</t>
  </si>
  <si>
    <t>Cena s DPH</t>
  </si>
  <si>
    <t>ks</t>
  </si>
  <si>
    <t>DPH 21%</t>
  </si>
  <si>
    <r>
      <rPr>
        <b/>
        <u/>
        <sz val="8"/>
        <rFont val="Arial"/>
        <family val="2"/>
        <charset val="238"/>
      </rPr>
      <t>Multifunkční tiskárna- minimální požadavky:</t>
    </r>
    <r>
      <rPr>
        <b/>
        <sz val="8"/>
        <rFont val="Arial"/>
        <family val="2"/>
        <charset val="238"/>
      </rPr>
      <t xml:space="preserve">
</t>
    </r>
    <r>
      <rPr>
        <sz val="8"/>
        <rFont val="Arial"/>
        <family val="2"/>
        <charset val="238"/>
      </rPr>
      <t>Laserová (LED) tiskárna multifunkční, barevná, A4, kopírování a skenování, rychlost černobílého tisku 18 str./min., rychlost barevného tisku 18 str./min., tiskové rozlišení 600 x 600 DPI, zásobník na  250 listů papíru, Rozhraní: USB, LAN, Wi-Fi</t>
    </r>
  </si>
  <si>
    <t>Vyplňte pouze žlutě podbarvené políčka</t>
  </si>
  <si>
    <t>Název výrobce a PN produktu (případně jiná specifikace)</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</si>
  <si>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</si>
  <si>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r>
      <rPr>
        <b/>
        <u/>
        <sz val="8"/>
        <rFont val="Arial"/>
        <family val="2"/>
        <charset val="238"/>
      </rPr>
      <t>Pracoviště učitele - minimální požadavky:</t>
    </r>
    <r>
      <rPr>
        <b/>
        <sz val="8"/>
        <rFont val="Arial"/>
        <family val="2"/>
        <charset val="238"/>
      </rPr>
      <t xml:space="preserve">
Notebook 
</t>
    </r>
    <r>
      <rPr>
        <sz val="8"/>
        <rFont val="Arial"/>
        <family val="2"/>
        <charset val="238"/>
      </rPr>
      <t>displej 15,6" s rozlišením 1920 x 1080 bodů, CPU s výkonem  13 000 bodů dle nezávislého testu www.cpubenchmark.net v době podání nabídky,operační paměť  8GB DDR4 s možnosti rozšíření až na 32GB, pevný M.2 SSD s kapacitou 512GB, WiFi  ax, LAN, Bluetooth, USB-C s podporu DisplayPort a napájení, USB 3.1, HDMI, HD webkamera, podsvícená klávesnice s numerickou částí, operační systém s podporu AD (domény).</t>
    </r>
    <r>
      <rPr>
        <b/>
        <sz val="8"/>
        <rFont val="Arial"/>
        <family val="2"/>
        <charset val="238"/>
      </rPr>
      <t xml:space="preserve">
Monitor
</t>
    </r>
    <r>
      <rPr>
        <sz val="8"/>
        <rFont val="Arial"/>
        <family val="2"/>
        <charset val="238"/>
      </rPr>
      <t>úhlopříčka 23,8" s LED podsvícením, technologie IPS/VA, antireflexní/matný povrch, rozlišení 1920x1080 bodu, odezva 5ms, kontrast 1000:1, jas 250cd/m2, konektory  DisplayPort, HDMI. 2xUSB 3.0. Výškově stavitelný, PIVOT</t>
    </r>
    <r>
      <rPr>
        <b/>
        <sz val="8"/>
        <rFont val="Arial"/>
        <family val="2"/>
        <charset val="238"/>
      </rPr>
      <t xml:space="preserve">
Dokovací stanice 
</t>
    </r>
    <r>
      <rPr>
        <sz val="8"/>
        <rFont val="Arial"/>
        <family val="2"/>
        <charset val="238"/>
      </rPr>
      <t>kompatibilní s dodaným notebookem -   Power Delivery  65 W,konektory min. 1x USB-C, 3x USB 3.0, 1x HDMI, 1x audio, 1x RJ-45 (Gigabit LAN)</t>
    </r>
    <r>
      <rPr>
        <b/>
        <sz val="8"/>
        <rFont val="Arial"/>
        <family val="2"/>
        <charset val="238"/>
      </rPr>
      <t xml:space="preserve">
Set bezdrátové klávesnice a myši
</t>
    </r>
    <r>
      <rPr>
        <sz val="8"/>
        <rFont val="Arial"/>
        <family val="2"/>
        <charset val="238"/>
      </rPr>
      <t xml:space="preserve">funkční na 2.4GHz pásmu s dosahem až 10 metrů, včetně USB přijímače.
</t>
    </r>
    <r>
      <rPr>
        <b/>
        <sz val="8"/>
        <rFont val="Arial"/>
        <family val="2"/>
        <charset val="238"/>
      </rPr>
      <t xml:space="preserve">Kancelářský balík 
</t>
    </r>
    <r>
      <rPr>
        <sz val="8"/>
        <rFont val="Arial"/>
        <family val="2"/>
        <charset val="238"/>
      </rPr>
      <t xml:space="preserve">software obsahující nástroje pro vytváření prezentací, textových dokumentů, editor tabulek, správce elektronické pošty, poznámkového elektronického bloku, trvalá licence nevázaná na HW, ( je požadována kompatibilita s MS office)  </t>
    </r>
    <r>
      <rPr>
        <b/>
        <sz val="8"/>
        <rFont val="Arial"/>
        <family val="2"/>
        <charset val="238"/>
      </rPr>
      <t xml:space="preserve">
Cena včetně dopravy, instalace, nastavení.</t>
    </r>
  </si>
  <si>
    <t>Souhrn</t>
  </si>
  <si>
    <t>DPH 21 %</t>
  </si>
  <si>
    <t>Cena celkem s DPH</t>
  </si>
  <si>
    <t>Celkem</t>
  </si>
  <si>
    <t xml:space="preserve">IT - 107 Kabinet </t>
  </si>
  <si>
    <t>Vyplňte pouze žlutě podbarvená políčka</t>
  </si>
  <si>
    <t>IT HW + SW Multimediální učebna celkem</t>
  </si>
  <si>
    <r>
      <rPr>
        <b/>
        <u/>
        <sz val="8"/>
        <rFont val="Arial"/>
        <family val="2"/>
        <charset val="238"/>
      </rPr>
      <t xml:space="preserve">Mikropočítač pro výuku programování - minimální požadavky:
</t>
    </r>
    <r>
      <rPr>
        <sz val="8"/>
        <rFont val="Arial"/>
        <family val="2"/>
        <charset val="238"/>
      </rPr>
      <t xml:space="preserve">jednodeskový počítač s procesorem kompatibilním s ARM Cortex-M4 32 bit, ROM 512kB, RAM 128kB, Bluetooth,
snímač pohybu, snímač teploty, 2 tlačítka, display, USB kabel, držák baterie. Možnost programovat v prostředí MakeCode.                   
</t>
    </r>
  </si>
  <si>
    <r>
      <rPr>
        <b/>
        <u/>
        <sz val="8"/>
        <rFont val="Arial"/>
        <family val="2"/>
        <charset val="238"/>
      </rPr>
      <t xml:space="preserve">Brýle pro virtuální realitu - minimální požadavky:
</t>
    </r>
    <r>
      <rPr>
        <sz val="8"/>
        <rFont val="Arial"/>
        <family val="2"/>
        <charset val="238"/>
      </rPr>
      <t xml:space="preserve">Fungují samostatně bez nutnosti připojení k PC.  paměť RAM o kapacitě 6 GB,  LCD panel s rozlišením 1832 × 1920 pixelů na jedno oko. Kapacita úložiště 256 GB. Možnost tří poloh nastavení čoček. Integrovaný mikrofon a reproduktory poskytující prostorový zvuk.                                                                                                                                                   
</t>
    </r>
  </si>
  <si>
    <r>
      <t xml:space="preserve">Pojízdná keramická tabule na fixy - minimální požadavky:  
</t>
    </r>
    <r>
      <rPr>
        <sz val="8"/>
        <rFont val="Arial"/>
        <family val="2"/>
        <charset val="238"/>
      </rPr>
      <t>bílá, rozměry 120 x 100 mm, magnetický povrch tabule, odkládací polička, mobilní na kolečkách s brzdou</t>
    </r>
  </si>
  <si>
    <r>
      <rPr>
        <b/>
        <u/>
        <sz val="8"/>
        <rFont val="Arial"/>
        <family val="2"/>
        <charset val="238"/>
      </rPr>
      <t xml:space="preserve">Zvedací stojan - minimální požadavky:  
</t>
    </r>
    <r>
      <rPr>
        <sz val="8"/>
        <rFont val="Arial"/>
        <family val="2"/>
        <charset val="238"/>
      </rPr>
      <t xml:space="preserve">Stojan s elektrickým zdvihem pro interaktivní LCD displej. Kotvení do stěny a podpůrná konstrukce na podlahu. Motorický zdvih v rozsahu min. 850  mm. Dostatečná nosnost pro dodaný displej. Antikolizní systém.  Dvě boční křídla - bílá,  křídla pro popisování fixou. </t>
    </r>
    <r>
      <rPr>
        <b/>
        <sz val="8"/>
        <rFont val="Arial"/>
        <family val="2"/>
        <charset val="238"/>
      </rPr>
      <t>Včetně potřebného příslušenství pro montáž a montáže.</t>
    </r>
  </si>
  <si>
    <r>
      <t xml:space="preserve">Interaktivní panel, včetně integrovaného miniPC - minimální požadavky:  
</t>
    </r>
    <r>
      <rPr>
        <sz val="8"/>
        <rFont val="Arial"/>
        <family val="2"/>
        <charset val="238"/>
      </rPr>
      <t xml:space="preserve">interaktivní dotykový panel, min. 20 dotyků, Úhlopříčka min. 86“ , Rozlišení min. 3840 x 2160, jas: min. 400nitů, kontrast dynamický min 4000:1, Anti-glare/Fingerprint povrch, životnost udávaná výrobcem min. 50 000 hodin, konektory min.: 3 x HDMI, 1x VGA, 2x AUDIO, 4x USB 3.0, 1 USB-C, Integrované reproduktory min. 2x20W, OPS slot, integrovaný ARM počítač  s min 8GB RAM a 64GB vnitřní paměti, min.2 dotyková pera v balení, WIFI a Bluetooth modul Integrovaný  počítač
</t>
    </r>
    <r>
      <rPr>
        <b/>
        <sz val="8"/>
        <rFont val="Arial"/>
        <family val="2"/>
        <charset val="238"/>
      </rPr>
      <t>Integrovaný OPS PC kompatibilní s dodávaným displejem</t>
    </r>
    <r>
      <rPr>
        <sz val="8"/>
        <rFont val="Arial"/>
        <family val="2"/>
        <charset val="238"/>
      </rPr>
      <t xml:space="preserve">
výkon CPU 5000 bodu dle nezávislého testu https://www.cpubenchmark.net/cpu_list.php paměť:  8 GB DDR4, SSD:  128 GB, WIFI, Bluetooth, operační systém s podporu AD (domény)  
</t>
    </r>
    <r>
      <rPr>
        <b/>
        <sz val="8"/>
        <rFont val="Arial"/>
        <family val="2"/>
        <charset val="238"/>
      </rPr>
      <t>Cena včetně dopravy, instalace, nastaven</t>
    </r>
    <r>
      <rPr>
        <sz val="8"/>
        <rFont val="Arial"/>
        <family val="2"/>
        <charset val="238"/>
      </rPr>
      <t>í.</t>
    </r>
  </si>
  <si>
    <r>
      <rPr>
        <b/>
        <u/>
        <sz val="8"/>
        <rFont val="Arial"/>
        <family val="2"/>
        <charset val="238"/>
      </rPr>
      <t xml:space="preserve">3D tiskárna - minimální požadavky:  
</t>
    </r>
    <r>
      <rPr>
        <sz val="8"/>
        <rFont val="Arial"/>
        <family val="2"/>
        <charset val="238"/>
      </rPr>
      <t>technologie tisku FDM - pracovní prostor min: (23 x 20 x 20 cm), Integrované LCD, tisk z SD karty, tryska 0.4mm, struna 1,75 mm, IR senzor filamentu, Automatické natažení nově zavedeného filamentu, automatická kalibrace tiskové plochy, vyhřívaná podložka, bezúdržbová tisková plocha, rychlost posuvu více než 130 mm/s, Podporované materiály min. PLA, PETG, ASA, ABS, PC (polykarbonát), Cena včetně dopravy, instalace.</t>
    </r>
  </si>
  <si>
    <t>Uchazeč doplní obchodní název a poskytne demo/trial verzi</t>
  </si>
  <si>
    <r>
      <rPr>
        <b/>
        <u/>
        <sz val="8"/>
        <rFont val="Arial"/>
        <family val="2"/>
        <charset val="238"/>
      </rPr>
      <t xml:space="preserve">Nástavbový chatovací modul - minimální požadavky:
</t>
    </r>
    <r>
      <rPr>
        <sz val="8"/>
        <rFont val="Arial"/>
        <family val="2"/>
        <charset val="238"/>
      </rPr>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r>
  </si>
  <si>
    <t>Uchazeč doplní obchodní název a poskytne internetový odkaz na aplikaci</t>
  </si>
  <si>
    <r>
      <rPr>
        <b/>
        <u/>
        <sz val="8"/>
        <rFont val="Arial"/>
        <family val="2"/>
        <charset val="238"/>
      </rPr>
      <t xml:space="preserve">E-learningový portál včetně SW modulu pro vzdálený přístup - minimální požadavky: 
</t>
    </r>
    <r>
      <rPr>
        <sz val="8"/>
        <rFont val="Arial"/>
        <family val="2"/>
        <charset val="238"/>
      </rP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</si>
  <si>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r>
      <rPr>
        <b/>
        <u/>
        <sz val="8"/>
        <rFont val="Arial"/>
        <family val="2"/>
        <charset val="238"/>
      </rPr>
      <t xml:space="preserve">Nástavbový testovací  a hlasovací/anketní modul - minimální požadavky:
Testovací modul:
</t>
    </r>
    <r>
      <rPr>
        <sz val="8"/>
        <rFont val="Arial"/>
        <family val="2"/>
        <charset val="238"/>
      </rPr>
      <t>Možnost výběru testu. Možnost tvorby testu. Možnost editace testu. Možnost vyhodnocení testu. Možnost zobrazení výsledků testování žáků. Možnost ukládání a stahování testů do internetového úložiště. Možnost generování testu ve formátu .pdf pro tisk.Možnost nastavení.</t>
    </r>
    <r>
      <rPr>
        <b/>
        <u/>
        <sz val="8"/>
        <rFont val="Arial"/>
        <family val="2"/>
        <charset val="238"/>
      </rPr>
      <t xml:space="preserve"> 
Hlasovací modul:
</t>
    </r>
    <r>
      <rPr>
        <sz val="8"/>
        <rFont val="Arial"/>
        <family val="2"/>
        <charset val="238"/>
      </rPr>
      <t xml:space="preserve">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</si>
  <si>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b/>
        <u/>
        <sz val="8"/>
        <rFont val="Arial"/>
        <family val="2"/>
        <charset val="238"/>
      </rPr>
      <t>Sluchátka s mikrofonem</t>
    </r>
    <r>
      <rPr>
        <sz val="8"/>
        <rFont val="Arial"/>
        <family val="2"/>
        <charset val="238"/>
      </rPr>
      <t xml:space="preserve"> - </t>
    </r>
    <r>
      <rPr>
        <b/>
        <u/>
        <sz val="8"/>
        <rFont val="Arial"/>
        <family val="2"/>
        <charset val="238"/>
      </rPr>
      <t>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</si>
  <si>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Pracoviště žáka - minimální požadavky:
</t>
    </r>
    <r>
      <rPr>
        <b/>
        <sz val="8"/>
        <rFont val="Arial"/>
        <family val="2"/>
        <charset val="238"/>
      </rPr>
      <t xml:space="preserve">Notebook 
</t>
    </r>
    <r>
      <rPr>
        <sz val="8"/>
        <rFont val="Arial"/>
        <family val="2"/>
        <charset val="238"/>
      </rPr>
      <t xml:space="preserve">displej 15,6" s rozlišením 1920 x 1080 bodů, CPU s výkonem  9 000 bodů dle nezávislého testu www.cpubenchmark.net v době podání nabídky ,operační paměť  8GB DDR4, pevný M.2 SSD s kapacitou 256 GB, WiFi  ax, LAN, Bluetooth, USB-C s podporu DisplayPort a napájení, USB 3.1, HDMI, HD webkamera, podsvícená klávesnice s numerickou částí, operační systém s podporu AD (domény).
</t>
    </r>
    <r>
      <rPr>
        <b/>
        <sz val="8"/>
        <rFont val="Arial"/>
        <family val="2"/>
        <charset val="238"/>
      </rPr>
      <t xml:space="preserve">Kancelářský balík 
</t>
    </r>
    <r>
      <rPr>
        <sz val="8"/>
        <rFont val="Arial"/>
        <family val="2"/>
        <charset val="238"/>
      </rPr>
      <t xml:space="preserve">software obsahující nástroje pro vytváření prezentací, textových dokumentů, editor tabulek, správce elektronické pošty, poznámkového elektronického bloku, trvalá licence nevázaná na HW, ( je požadována kompatibilita s MS office)     </t>
    </r>
  </si>
  <si>
    <r>
      <rPr>
        <b/>
        <u/>
        <sz val="8"/>
        <rFont val="Arial"/>
        <family val="2"/>
        <charset val="238"/>
      </rPr>
      <t>Pracoviště učitele - minimální požadavky:</t>
    </r>
    <r>
      <rPr>
        <b/>
        <sz val="8"/>
        <rFont val="Arial"/>
        <family val="2"/>
        <charset val="238"/>
      </rPr>
      <t xml:space="preserve">
Notebook 
</t>
    </r>
    <r>
      <rPr>
        <sz val="8"/>
        <rFont val="Arial"/>
        <family val="2"/>
        <charset val="238"/>
      </rPr>
      <t>displej 15,6" s rozlišením 1920 x 1080 bodů, CPU s výkonem  13 000 bodů dle nezávislého testu www.cpubenchmark.net v době podání nabídky ,operační paměť  8GB DDR4 s možnosti rozšíření až na 32GB, pevný M.2 SSD s kapacitou 512GB, WiFi  ax, LAN, Bluetooth, USB-C s podporu DisplayPort a napájení, USB 3.1, HDMI, HD webkamera, podsvícená klávesnice s numerickou částí, operační systém s podporu AD (domény).</t>
    </r>
    <r>
      <rPr>
        <b/>
        <sz val="8"/>
        <rFont val="Arial"/>
        <family val="2"/>
        <charset val="238"/>
      </rPr>
      <t xml:space="preserve">
Monitor
</t>
    </r>
    <r>
      <rPr>
        <sz val="8"/>
        <rFont val="Arial"/>
        <family val="2"/>
        <charset val="238"/>
      </rPr>
      <t>úhlopříčka 23,8" s LED podsvícením, technologie IPS/VA, antireflexní/matný povrch, rozlišení 1920x1080 bodu, odezva 5ms, kontrast 1000:1, jas 250cd/m2, konektory  DisplayPort, HDMI. 2xUSB 3.0. Výškově stavitelný, PIVOT</t>
    </r>
    <r>
      <rPr>
        <b/>
        <sz val="8"/>
        <rFont val="Arial"/>
        <family val="2"/>
        <charset val="238"/>
      </rPr>
      <t xml:space="preserve">
Dokovací stanice 
</t>
    </r>
    <r>
      <rPr>
        <sz val="8"/>
        <rFont val="Arial"/>
        <family val="2"/>
        <charset val="238"/>
      </rPr>
      <t>kompatibilní s dodaným notebookem -   Power Delivery  65 W,konektory min. 1x USB-C, 3x USB 3.0, 1x HDMI, 1x audio, 1x RJ-45 (Gigabit LAN)</t>
    </r>
    <r>
      <rPr>
        <b/>
        <sz val="8"/>
        <rFont val="Arial"/>
        <family val="2"/>
        <charset val="238"/>
      </rPr>
      <t xml:space="preserve">
Set bezdrátové klávesnice a myši
</t>
    </r>
    <r>
      <rPr>
        <sz val="8"/>
        <rFont val="Arial"/>
        <family val="2"/>
        <charset val="238"/>
      </rPr>
      <t xml:space="preserve">funkční na 2.4GHz pásmu s dosahem až 10 metrů, včetně USB přijímače.
</t>
    </r>
    <r>
      <rPr>
        <b/>
        <sz val="8"/>
        <rFont val="Arial"/>
        <family val="2"/>
        <charset val="238"/>
      </rPr>
      <t xml:space="preserve">Kancelářský balík 
</t>
    </r>
    <r>
      <rPr>
        <sz val="8"/>
        <rFont val="Arial"/>
        <family val="2"/>
        <charset val="238"/>
      </rPr>
      <t xml:space="preserve">software obsahující nástroje pro vytváření prezentací, textových dokumentů, editor tabulek, správce elektronické pošty, poznámkového elektronického bloku, trvalá licence nevázaná na HW, ( je požadována kompatibilita s MS office)  </t>
    </r>
    <r>
      <rPr>
        <b/>
        <sz val="8"/>
        <rFont val="Arial"/>
        <family val="2"/>
        <charset val="238"/>
      </rPr>
      <t xml:space="preserve">
Cena včetně dopravy, instalace, nastavení.</t>
    </r>
  </si>
  <si>
    <r>
      <rPr>
        <b/>
        <u/>
        <sz val="8"/>
        <rFont val="Arial"/>
        <family val="2"/>
        <charset val="238"/>
      </rPr>
      <t xml:space="preserve">Software k učebně(classroom management) - žákovská licence - minimální požadavky:
</t>
    </r>
    <r>
      <rPr>
        <sz val="8"/>
        <rFont val="Arial"/>
        <family val="2"/>
        <charset val="238"/>
      </rPr>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učitele, hlavní hovor - žák slyší učitele ve sluchátkách, možnost komunikace přes sluchátka s učitelem, či s ostatními studenty.
Osobní komunikace žák - učitel ( diskretní komunikace), možnost zapojení studenta do konverzačních skupin ( 2-8), možnost chatování s učitelem či studenty, vyžádání pomoci učitele pomocí "přivolávacího" tlačítka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řeč(včetně větných celků). Výslovnost  - minimálně pro 5 světových jazyků. Plná česká lokalizace produktu                                    
</t>
    </r>
  </si>
  <si>
    <r>
      <rPr>
        <b/>
        <u/>
        <sz val="8"/>
        <rFont val="Arial"/>
        <family val="2"/>
        <charset val="238"/>
      </rPr>
      <t xml:space="preserve">Software k řízení výuky jazykové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</si>
  <si>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t>Název</t>
  </si>
  <si>
    <t>IT - 108 MMU informatiky</t>
  </si>
  <si>
    <r>
      <rPr>
        <b/>
        <u/>
        <sz val="8"/>
        <rFont val="Arial"/>
        <family val="2"/>
        <charset val="238"/>
      </rPr>
      <t xml:space="preserve">Výukový software - minimální požadavky:  </t>
    </r>
    <r>
      <rPr>
        <b/>
        <sz val="8"/>
        <rFont val="Arial"/>
        <family val="2"/>
        <charset val="238"/>
      </rPr>
      <t xml:space="preserve">
</t>
    </r>
    <r>
      <rPr>
        <sz val="8"/>
        <rFont val="Arial"/>
        <family val="2"/>
        <charset val="238"/>
      </rPr>
      <t xml:space="preserve">Výukový program určený pro min 350 zařízení (online nebo desktop). Licence s aktualizací min 5 let.
software s výukovým obsahem pro interaktivní učebny v českém jazyce založený 
na moderních zobrazovacích metodách, jako jsou 3D modely, hluboké zoomy (mikroskopické zoomy), 
animace, videa a rozšířená realita. 
Obsah zahrnuje minimálně tyto knihovny pokrývající tematicky učivo : 
biologie člověka, biologie rostlin, biologie zvířat, chemie, fyzika, geometrie, geologie, paleontologie
Obsah každé jednotlivé knihovny čítá minimálně 150 položek (tematických jednotek, které jsou zpracované moderními zobrazovacími metodami). </t>
    </r>
  </si>
  <si>
    <r>
      <rPr>
        <b/>
        <u/>
        <sz val="8"/>
        <rFont val="Arial"/>
        <family val="2"/>
        <charset val="238"/>
      </rPr>
      <t xml:space="preserve">Mobilní kufr na dobíjení tabletů - minimální požadavky:  </t>
    </r>
    <r>
      <rPr>
        <b/>
        <sz val="8"/>
        <rFont val="Arial"/>
        <family val="2"/>
        <charset val="238"/>
      </rPr>
      <t xml:space="preserve">
</t>
    </r>
    <r>
      <rPr>
        <sz val="8"/>
        <rFont val="Arial"/>
        <family val="2"/>
        <charset val="238"/>
      </rPr>
      <t>kufr pro uložení a nabíjení dodávaných tabletů
možnost uložit a nabíjet min. 16 tabletů
hromadné nabíjení uložených zařízení
větrací mřížky a termostatem řízený ventilátor
centrální přepěťová ochrana
pojezdová kolečka s brzdou</t>
    </r>
  </si>
  <si>
    <r>
      <rPr>
        <b/>
        <u/>
        <sz val="8"/>
        <rFont val="Arial"/>
        <family val="2"/>
        <charset val="238"/>
      </rPr>
      <t xml:space="preserve">Dotykové pero na tablet - minimální požadavky:
</t>
    </r>
    <r>
      <rPr>
        <sz val="8"/>
        <rFont val="Arial"/>
        <family val="2"/>
        <charset val="238"/>
      </rPr>
      <t>dotykové pero pro dodané tablety, aktivní, citlvé na tlak a náklon, Bluetooth připojení</t>
    </r>
  </si>
  <si>
    <r>
      <rPr>
        <b/>
        <u/>
        <sz val="8"/>
        <rFont val="Arial"/>
        <family val="2"/>
        <charset val="238"/>
      </rPr>
      <t xml:space="preserve">Obal pro žákovský tablet - minimální požadavky:
</t>
    </r>
    <r>
      <rPr>
        <sz val="8"/>
        <rFont val="Arial"/>
        <family val="2"/>
        <charset val="238"/>
      </rPr>
      <t>Pouzdro na žákovský tablet - zavírací, tvrdé, ochrana displeje proti poškrábání a integrovaný stojánek, prostor pro stylus</t>
    </r>
  </si>
  <si>
    <r>
      <rPr>
        <b/>
        <u/>
        <sz val="8"/>
        <rFont val="Arial"/>
        <family val="2"/>
        <charset val="238"/>
      </rPr>
      <t xml:space="preserve">Pouzdro s klávesnicí pro učitelský tablet - minimální požadavky:
</t>
    </r>
    <r>
      <rPr>
        <sz val="8"/>
        <rFont val="Arial"/>
        <family val="2"/>
        <charset val="238"/>
      </rPr>
      <t>klávesnice pro dodaný učitelský tablet. Kryt slouží jako nastavitelný stojan. Klávesnice slouží zároveň jako pouzdro.Bezdrátové připojení.</t>
    </r>
  </si>
  <si>
    <r>
      <rPr>
        <b/>
        <u/>
        <sz val="8"/>
        <rFont val="Arial"/>
        <family val="2"/>
        <charset val="238"/>
      </rPr>
      <t xml:space="preserve">Žákovský tablet - minimální požadavky:  </t>
    </r>
    <r>
      <rPr>
        <sz val="8"/>
        <rFont val="Arial"/>
        <family val="2"/>
        <charset val="238"/>
      </rPr>
      <t xml:space="preserve">
</t>
    </r>
    <r>
      <rPr>
        <b/>
        <sz val="8"/>
        <rFont val="Arial"/>
        <family val="2"/>
        <charset val="238"/>
      </rPr>
      <t>dotykový tablet s úhlopříčkou min. 10,2"</t>
    </r>
    <r>
      <rPr>
        <sz val="8"/>
        <rFont val="Arial"/>
        <family val="2"/>
        <charset val="238"/>
      </rPr>
      <t xml:space="preserve">
displej s LED podsvícením, technologií IPS a rozlišením min. 2100 x 1500
úložiště min. 64 GB
2x Kamera min. 7 MP a 10 MP
Konektivita: min.  USB-C nebo Lightning, Wi-Fi,  Bluetooth 
Výbava:  min. gyroskop, akcelerometr, snímač okolního osvětlení, digitální kompas 
Baterie: Li-Pol, výdrž až 10 hodin 
max. hmotnost 500 gramů</t>
    </r>
  </si>
  <si>
    <r>
      <rPr>
        <b/>
        <u/>
        <sz val="8"/>
        <rFont val="Arial"/>
        <family val="2"/>
        <charset val="238"/>
      </rPr>
      <t xml:space="preserve">Učitelský tablet - minimální požadavky:  </t>
    </r>
    <r>
      <rPr>
        <sz val="8"/>
        <rFont val="Arial"/>
        <family val="2"/>
        <charset val="238"/>
      </rPr>
      <t xml:space="preserve">
</t>
    </r>
    <r>
      <rPr>
        <b/>
        <sz val="8"/>
        <rFont val="Arial"/>
        <family val="2"/>
        <charset val="238"/>
      </rPr>
      <t>dotykový tablet s úhlopříčkou min. 10,2"</t>
    </r>
    <r>
      <rPr>
        <sz val="8"/>
        <rFont val="Arial"/>
        <family val="2"/>
        <charset val="238"/>
      </rPr>
      <t xml:space="preserve">
displej s LED podsvícením, technologií IPS a rozlišením min. 2100 x 1500
úložiště min. 256 GB
2x Kamera min. 7 MP a 10 MP
Konektivita: min.  USB-C nebo Lightning, Wi-Fi,  Bluetooth 
Výbava:  min. gyroskop, akcelerometr, snímač okolního osvětlení, digitální kompas 
Baterie: Li-Pol, výdrž až 10 hodin 
max. hmotnost 500 gramů</t>
    </r>
  </si>
  <si>
    <r>
      <rPr>
        <b/>
        <u/>
        <sz val="8"/>
        <rFont val="Arial"/>
        <family val="2"/>
        <charset val="238"/>
      </rPr>
      <t xml:space="preserve">Pracoviště žáka - robotické pracoviště - minimální požadavky:
</t>
    </r>
    <r>
      <rPr>
        <b/>
        <sz val="8"/>
        <rFont val="Arial"/>
        <family val="2"/>
        <charset val="238"/>
      </rPr>
      <t xml:space="preserve">Notebook 
</t>
    </r>
    <r>
      <rPr>
        <sz val="8"/>
        <rFont val="Arial"/>
        <family val="2"/>
        <charset val="238"/>
      </rPr>
      <t xml:space="preserve">displej 15,6" s rozlišením 1920 x 1080 bodů, CPU s výkonem  9 000 bodů dle nezávislého testu www.cpubenchmark.net v době podání nabídky ,operační paměť  8GB DDR4, pevný M.2 SSD s kapacitou 256 GB, WiFi  ax, LAN, Bluetooth, USB-C s podporu DisplayPort a napájení, USB 3.1, HDMI, HD webkamera, podsvícená klávesnice s numerickou částí, operační systém s podporu AD (domény).
</t>
    </r>
    <r>
      <rPr>
        <b/>
        <sz val="8"/>
        <rFont val="Arial"/>
        <family val="2"/>
        <charset val="238"/>
      </rPr>
      <t xml:space="preserve">Kancelářský balík 
</t>
    </r>
    <r>
      <rPr>
        <sz val="8"/>
        <rFont val="Arial"/>
        <family val="2"/>
        <charset val="238"/>
      </rPr>
      <t xml:space="preserve">software obsahující nástroje pro vytváření prezentací, textových dokumentů, editor tabulek, správce elektronické pošty, poznámkového elektronického bloku, trvalá licence nevázaná na HW, ( je požadována kompatibilita s MS office)     </t>
    </r>
  </si>
  <si>
    <t xml:space="preserve">IT - 109, MMU robotiky </t>
  </si>
  <si>
    <t xml:space="preserve">Pokud specifikace položky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poptávkového řízení to při zpracování nabídky bude chápat jako vymezení kvalitativního standardu. V tomto případě je účastník poptávkového řízení oprávněn v nabídce uvést i jiné, kvalitativně a technicky obdobné řešení, které splňuje minimálně požadované standardy a odpovídá uvedeným parametrům. </t>
  </si>
  <si>
    <t xml:space="preserve">IT - 109 MMU robotiky </t>
  </si>
  <si>
    <r>
      <rPr>
        <b/>
        <u/>
        <sz val="8"/>
        <rFont val="Arial"/>
        <family val="2"/>
        <charset val="238"/>
      </rPr>
      <t xml:space="preserve">Fotokroužek - Studiový set - minimální požadavky:
</t>
    </r>
    <r>
      <rPr>
        <sz val="8"/>
        <rFont val="Arial"/>
        <family val="2"/>
        <charset val="238"/>
      </rPr>
      <t>set dvou 3000K-5700K softbox video světel - LED panel, včetně stativů a napájecích adaptérů. Možnost regulovat intenzitu i teplotu světla.</t>
    </r>
  </si>
  <si>
    <r>
      <rPr>
        <b/>
        <u/>
        <sz val="8"/>
        <rFont val="Arial"/>
        <family val="2"/>
        <charset val="238"/>
      </rPr>
      <t>Dotykový displej 65" na mobilním stojanu - minimální požadavky:</t>
    </r>
    <r>
      <rPr>
        <b/>
        <sz val="8"/>
        <rFont val="Arial"/>
        <family val="2"/>
        <charset val="238"/>
      </rPr>
      <t xml:space="preserve">
Dotykový panel, </t>
    </r>
    <r>
      <rPr>
        <sz val="8"/>
        <rFont val="Arial"/>
        <family val="2"/>
        <charset val="238"/>
      </rPr>
      <t xml:space="preserve">min. 20 dotyků 
Úhlopříčka min. 65“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t>
    </r>
    <r>
      <rPr>
        <b/>
        <sz val="8"/>
        <rFont val="Arial"/>
        <family val="2"/>
        <charset val="238"/>
      </rPr>
      <t>Mini počítač</t>
    </r>
    <r>
      <rPr>
        <sz val="8"/>
        <rFont val="Arial"/>
        <family val="2"/>
        <charset val="238"/>
      </rPr>
      <t xml:space="preserve">
mini PC kompatibilní s dodávaným displejem
výkon CPU min. 5000 bodu dle nezávislého testu https://www.cpubenchmark.net/cpu_list.php v době podání nabídky
pamět: min. 8 GB DDR4, SSD: min. 128 GB, WIFI, Bluetooth
operační systém s podporu AD (domény)  
</t>
    </r>
    <r>
      <rPr>
        <b/>
        <sz val="8"/>
        <rFont val="Arial"/>
        <family val="2"/>
        <charset val="238"/>
      </rPr>
      <t>Stojan</t>
    </r>
    <r>
      <rPr>
        <sz val="8"/>
        <rFont val="Arial"/>
        <family val="2"/>
        <charset val="238"/>
      </rPr>
      <t xml:space="preserve">
elektricky výškově nastavitelný mobilní stojan s elektricky ovládaným naklápěním, kolečka s brzdou, rozsah zdvihu min. 500 mm
náklon obrazovky od 0° (obrazovka je svisle) až do 90° (obrazovka je vodorovně), ovládání pomocí ovládacího panelu.
</t>
    </r>
    <r>
      <rPr>
        <b/>
        <sz val="8"/>
        <rFont val="Arial"/>
        <family val="2"/>
        <charset val="238"/>
      </rPr>
      <t xml:space="preserve">Cena včetně dopravy, instalace, nastavení. </t>
    </r>
  </si>
  <si>
    <r>
      <t xml:space="preserve">Pracoviště žáka - minimální požadavky:
</t>
    </r>
    <r>
      <rPr>
        <b/>
        <sz val="8"/>
        <rFont val="Arial"/>
        <family val="2"/>
        <charset val="238"/>
      </rPr>
      <t xml:space="preserve">Žákovské PC:  
</t>
    </r>
    <r>
      <rPr>
        <sz val="8"/>
        <rFont val="Arial"/>
        <family val="2"/>
        <charset val="238"/>
      </rPr>
      <t xml:space="preserve">PC typu AIO nebo MINI PC na VESA držáku.Operační systém s možností připojení do domény v aktuální verzi, výkon CPU min. 7000 bodu dle nezávislého testu https://www.cpubenchmark.net/cpu_list.php v době podání nabídky, paměť: 8GB DDR4, SSD: 256GB, konektory 1x USB-C, 2x USB 3.2, 1x  USB 2.0, audio, RJ45, Bezdrátová komunikace: WIFI, BlueTooth. 
Monitor (jako součást AIO nebo samostatný s VESA) úhlopříčka: 23,8", rozlišení 1920x1080.  
</t>
    </r>
    <r>
      <rPr>
        <b/>
        <sz val="8"/>
        <rFont val="Arial"/>
        <family val="2"/>
        <charset val="238"/>
      </rPr>
      <t xml:space="preserve">Kancelářský balík </t>
    </r>
    <r>
      <rPr>
        <sz val="8"/>
        <rFont val="Arial"/>
        <family val="2"/>
        <charset val="238"/>
      </rPr>
      <t xml:space="preserve">
software obsahující nástroje pro vytváření prezentací, textových dokumentů, editor tabulek, správce elektronické pošty, poznámkového elektronického bloku, trvalá licence nevázaná na HW, ( je požadována kompatibilita s MS office)  
</t>
    </r>
    <r>
      <rPr>
        <b/>
        <sz val="8"/>
        <rFont val="Arial"/>
        <family val="2"/>
        <charset val="238"/>
      </rPr>
      <t>Cena včetně dopravy, instalace, nastavení.</t>
    </r>
  </si>
  <si>
    <t xml:space="preserve">IT - 407 MMU jazyky </t>
  </si>
  <si>
    <t>IT - 402 Školní klub 2</t>
  </si>
  <si>
    <t>IT - 409 Kabinet</t>
  </si>
  <si>
    <t>IT - 410 Reedukační místnost</t>
  </si>
  <si>
    <t>IT - Kabinet F-CH</t>
  </si>
  <si>
    <r>
      <rPr>
        <b/>
        <u/>
        <sz val="8"/>
        <rFont val="Arial"/>
        <family val="2"/>
        <charset val="238"/>
      </rPr>
      <t xml:space="preserve">Software k řízení výuky multimediální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</si>
  <si>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t>IT - MMU Fyzika-Chemie</t>
  </si>
  <si>
    <t>Odborné zapojení; Proměření; Připojení koncových zařízení; Drobný instalační materiál; Nastavení</t>
  </si>
  <si>
    <t>Instalace a zapojení</t>
  </si>
  <si>
    <t>Patch kabel UTP 2m cat6</t>
  </si>
  <si>
    <t>m</t>
  </si>
  <si>
    <t>Kabel UTP, Cat6, drát, LSOH, AWG 23</t>
  </si>
  <si>
    <t>pol</t>
  </si>
  <si>
    <t>Kabeláž strukturovaná</t>
  </si>
  <si>
    <t>Instalační krabice</t>
  </si>
  <si>
    <t>Zásuvka Cat6 UTP 2x RJ45</t>
  </si>
  <si>
    <t>Zásuvka Cat6 UTP 1x RJ45</t>
  </si>
  <si>
    <t>Zásuvky RJ45 (v lavicíh, katedře, na stěně)</t>
  </si>
  <si>
    <t>Patch kabel UTP 0,5m cat6</t>
  </si>
  <si>
    <t>19" vyvazovací panel 1U, s plastovým krytem, profil 40x50mm</t>
  </si>
  <si>
    <t xml:space="preserve">Keystone Cat6 UTP RJ45 </t>
  </si>
  <si>
    <t>Modulární patch panel 24 portů 1U</t>
  </si>
  <si>
    <t>Datový rozvaděč - doplnění</t>
  </si>
  <si>
    <t>Infrastruktura učebny - slaboproudé rozvody</t>
  </si>
  <si>
    <t>Odborné zapojení rozvaděče; Zapojení všech zásuvek, popř. koncových zařízení; Drobný instalační materiál; Elektro revize</t>
  </si>
  <si>
    <t>Instalační kabel CYKY-J 3x2,5; Cu jádro</t>
  </si>
  <si>
    <t>Kabeláž silnoproudá</t>
  </si>
  <si>
    <t>Instalační krabice; nehořlavá podložka</t>
  </si>
  <si>
    <t>Zásuvka 230V dvojnásobná bílá 16A pod omítku</t>
  </si>
  <si>
    <t>Zásuvky 230V (v lavicíh, katedře, na stěně)</t>
  </si>
  <si>
    <t>Svodič přepětí T3; napěťová ochr. hladina 1/1,3 kV; jmen. výbojový proud 3/5kA</t>
  </si>
  <si>
    <t>Jistič s proud. chráničem 1+N, 6kA, B16A, 30mA</t>
  </si>
  <si>
    <t>Elektro rozvaděč - doplnění</t>
  </si>
  <si>
    <t>Infrastruktura učebny - silnoproudé rozvody</t>
  </si>
  <si>
    <t>s DPH</t>
  </si>
  <si>
    <t>bez DPH</t>
  </si>
  <si>
    <t>Cena jed.</t>
  </si>
  <si>
    <t>Počet</t>
  </si>
  <si>
    <t>Jed.</t>
  </si>
  <si>
    <t>Pol.</t>
  </si>
  <si>
    <t>Položkový rozpočet - infrastruktura Jazykové učebny 108</t>
  </si>
  <si>
    <t>Infrastruktura 108</t>
  </si>
  <si>
    <t>Keystone Cat6 UTP RJ45</t>
  </si>
  <si>
    <t>Položkový rozpočet - infrastruktura Učebny Robotiky 109</t>
  </si>
  <si>
    <t>Infrastruktura 109</t>
  </si>
  <si>
    <t>Položkový rozpočet - infrastruktura Kabinet 107</t>
  </si>
  <si>
    <t>Infrastruktura 107</t>
  </si>
  <si>
    <t>19" rozvodný panel min. 5x230V, ČSN, kabel 1.8m</t>
  </si>
  <si>
    <t>19" stojanový rozvaděč min. 18U/600x600, odnímatelné bočnice a zadní kryt, IP20</t>
  </si>
  <si>
    <t>Položkový rozpočet - infrastruktura Multimediální učebny 407</t>
  </si>
  <si>
    <t>Infrastruktura 407</t>
  </si>
  <si>
    <t>Položkový rozpočet - infrastruktura Školní klub 402</t>
  </si>
  <si>
    <t>Infrastruktura 402</t>
  </si>
  <si>
    <t>Zásuvka CAat6 UTP 2x RJ45</t>
  </si>
  <si>
    <t>Infrastruktura 410</t>
  </si>
  <si>
    <t>Položkový rozpočet - infrastruktura Reedukační místnost 410</t>
  </si>
  <si>
    <t>Položkový rozpočet - infrastruktura Kabinet 409</t>
  </si>
  <si>
    <t>Infrastruktura 409</t>
  </si>
  <si>
    <t>Instalační kabel CYKY-J 5x2,5; Cu jádro</t>
  </si>
  <si>
    <t>Zásuvka 380V 16A, 5P, IP44</t>
  </si>
  <si>
    <t>Zásuvka 230V bílá 16A pod omítku</t>
  </si>
  <si>
    <t>Jistič s proud. chráničem 6 kA, 3+N, B16A, 30 mA</t>
  </si>
  <si>
    <t>Položkový rozpočet - infrastruktura Cvičná kuchyň 403</t>
  </si>
  <si>
    <t>Infrastruktura 403</t>
  </si>
  <si>
    <t>Instalační kabel CYKY-J 5x6; Cu jádro</t>
  </si>
  <si>
    <t xml:space="preserve">Pop-up krabice hliník s montážní sadou do nábytku </t>
  </si>
  <si>
    <t>Zásuvka 230V 2P-T bílá, 16A, 45x45mm</t>
  </si>
  <si>
    <t>Svodič přepětí T1+2/BC kompletní, 4p, 12,5kA/280V</t>
  </si>
  <si>
    <t>Vypínač 32A, 3-pólový</t>
  </si>
  <si>
    <t>Rozvodnice min. 2x 14 modulů, dveře plné, bílá, 2-řadá</t>
  </si>
  <si>
    <t>Podružný elektro rozvaděč</t>
  </si>
  <si>
    <t>Třífázový jistič 25C 10kA</t>
  </si>
  <si>
    <t>Hlavní rozvaděč</t>
  </si>
  <si>
    <t>Položkový rozpočet - infrastruktura učebny Fy - Che</t>
  </si>
  <si>
    <t>Infrastruktura Fyzika-Chemie</t>
  </si>
  <si>
    <t>Datový rozvaděč</t>
  </si>
  <si>
    <t>Podružný elektro rozvaděč - doplnění</t>
  </si>
  <si>
    <t>Položkový rozpočet - infrastruktura Kabinetu učebny Fy - Che</t>
  </si>
  <si>
    <t>Infrastruktura kabinetu F-CH</t>
  </si>
  <si>
    <t>Vyplňte pouze žlutě podbarvení políčka</t>
  </si>
  <si>
    <t>UCHAZEČ VYPLNÍ POUZE ŽLUTÁ POLÍČKA !!!</t>
  </si>
  <si>
    <t>Konektivita školy celkem</t>
  </si>
  <si>
    <t>záložní zdroj min. 1500VA, Line Interaktivní, porty minimálně 1x IEC 320 C14 a 4x IEC 320 C13, montáž do Racku max. 2U. Cena včetně dopravy, montáže, instalace, odzkoušení.</t>
  </si>
  <si>
    <t>UPS 1500VA</t>
  </si>
  <si>
    <t>Dodávka a montáž klimatizace (vnitřní a venkovní jednotka), dostatečná pro provoz serverovny při plném provozu na 20 °C, klimatizace je určená pro nepřetržitý provoz serveroven, montáž včetně všech rozvodů, odpadu, přivedení 220 V z hl. rozvaděče, dokumentace, revize, zkoušky</t>
  </si>
  <si>
    <t>Klimatizace serverovna</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</si>
  <si>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dodávaných VM.</t>
  </si>
  <si>
    <t>SW pro Backup a Restore VM</t>
  </si>
  <si>
    <t>3.5" HDD min. 4TB pro dodávaný NAS, určené pro provoz 24/7</t>
  </si>
  <si>
    <t>HDD 4TB</t>
  </si>
  <si>
    <t>NAS pro montáž do racku 1U, Procesor min. 2 jádra, paměť min. 2GB DDR4, min. 4x pozice pro HDD 3,5"", disky vyměnitelné za provozu. Podpora: RAID 0, 1, 5, 10, USB: min. 1x USB 3.0 port, Ethernet: min. 2x 1 GbE. Cena včetně dopravy, montáže, instalace, odzkoušení.</t>
  </si>
  <si>
    <t>Záložní NAS</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</si>
  <si>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</si>
  <si>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 xml:space="preserve">Access point </t>
  </si>
  <si>
    <t>SFP transceiver 1,25G, LR, 1310nm, LC dupl. kompatibilní s dodávanými síťovými přepínači. Cena včetně instalace, konfigurace a dopravy.</t>
  </si>
  <si>
    <t>SFP modul</t>
  </si>
  <si>
    <t>Switch 24G + 4SFP port - min. 24x 10/100/1000BASE-T Port a 4x 1G SFP port, min. 370W CL4 PoE, interní AC, Switching Capacity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</si>
  <si>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3</t>
  </si>
  <si>
    <t>Switch 48G + 4SFP port - min. 48x 10/100/1000BASE-T Port, 4x 1G SFP port, min. 370W CL4 PoE,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</si>
  <si>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</si>
  <si>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48G + 4SFP port - min. 48x 10/100/1000BASE-T Port, 4x 1G SFP port,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</si>
  <si>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1</t>
  </si>
  <si>
    <t>soubor</t>
  </si>
  <si>
    <t>Systém pro Logování a Monitorování - Netflow Collector,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Instalace na Server formou VM. Cena včetně instalace a konfigurace.</t>
  </si>
  <si>
    <t>Systém pro Logování</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</si>
  <si>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</si>
  <si>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SW nástroj pro administraci uživatelských účtů</t>
  </si>
  <si>
    <t>Antivirový systém pro kontrolu hrozeb, aktualizace online, antivir, podpora Windows Server 2019, 2022, aktualizace na dobu min. 5 let, ESET Server Security pro Microsoft Windows Server nebo obdobný</t>
  </si>
  <si>
    <t>Antivir - Server</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</si>
  <si>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</si>
  <si>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koncové zařízení</t>
  </si>
  <si>
    <t>Trvalá licence aktuálního serverového OS kompatibilního se stávajícím systémem školy Microsoft Windows Server s podporou Virtualizačního nosiče a licenci pro min. 2x VM, splňujíci specifické pravidla dle - Standard konektivity škol.pdf, včetně licence pro min. 100 ks zařízení</t>
  </si>
  <si>
    <t xml:space="preserve">Serverový OS </t>
  </si>
  <si>
    <t>člověkoden</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</si>
  <si>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</si>
  <si>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Implementační práce</t>
  </si>
  <si>
    <r>
      <rPr>
        <sz val="9"/>
        <color theme="1"/>
        <rFont val="Calibri"/>
        <family val="2"/>
        <charset val="238"/>
      </rPr>
      <t>umístění do Racku, velikost min.2U, serverový CPU min. 16 jader a 28000</t>
    </r>
    <r>
      <rPr>
        <sz val="9"/>
        <color rgb="FFFF0000"/>
        <rFont val="Calibri"/>
        <family val="2"/>
        <charset val="238"/>
      </rPr>
      <t xml:space="preserve"> </t>
    </r>
    <r>
      <rPr>
        <sz val="9"/>
        <color theme="1"/>
        <rFont val="Calibri"/>
        <family val="2"/>
        <charset val="238"/>
      </rPr>
      <t>dle www.cpubenchmark.net v době podání nabídky, možnost osazení druhého CPU, paměť min. 64GB DDR4, složení disků minimálně 2x 2,5" SSD min. 960 GB SATA, 4x 2,5" 1,2TB SAS 10k s certifikací pro servery, řadič s RAID 5 a s min. 4GB baterií zálohovanou cache, složení Lan portu min. 4x 1GE, možnost vzdáleného ovládání na HW úrovni s reálným náhledem na instalovaný OS, redundantní zdroj min. 500W.</t>
    </r>
  </si>
  <si>
    <t>Server</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</si>
  <si>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Propustnost ochrany před hrozbami min. 800 Mbps, IPsec VPN min. 6 Gbps, NetFlow, bez omezení počtu klientů, minimální počet portů: 1x console port, 1x USB port, 10x GE port. Dodávka vč. instalace, implementace a dopravy</t>
  </si>
  <si>
    <t>Firewall</t>
  </si>
  <si>
    <t xml:space="preserve"> </t>
  </si>
  <si>
    <t>Popis - minimální požadavky</t>
  </si>
  <si>
    <t>Požadováné řešení musí být v plném souladu s dokumentem„STANDARD KONEKTIVITY ŠKOL“. Dodavatel se zavazuje zpracovat a předat podklady k prokázání splnění Standardu konektivity škol formou záveřečné technické zprávy.</t>
  </si>
  <si>
    <t>Konektivita - Základní škola Lanškroun, náměstí Aloise Jiráska 139, okr. Ústí nad Orlicí</t>
  </si>
  <si>
    <t>Konektivita</t>
  </si>
  <si>
    <t>Rozpočet je určen pro UTP kabeláž v místnostech: 
1NP: 106, 121, 122, 123, 125, 126, 127, 
2NP: 203-211, 213-215, 
3NP: 306-312, 314, 315, 
4NP: Wifi AP 1.W1, 1.W2, 1.W3, 1.W4 a dvojzásuvka 1.07/1.08</t>
  </si>
  <si>
    <t>Strukturovaná kabeláž školy celkem</t>
  </si>
  <si>
    <t>kpl.</t>
  </si>
  <si>
    <t>drobný instalační materiál</t>
  </si>
  <si>
    <t>ostatní</t>
  </si>
  <si>
    <t>hod.</t>
  </si>
  <si>
    <t>Nepředvídané nespecifikované práce a dodávky</t>
  </si>
  <si>
    <t>Kabel propojovací RJ45-RJ45, Cat.6, délka 0,25m, včetně dopravy, montáže, instalace, odzkoušení</t>
  </si>
  <si>
    <t>metalické patch cordy 0,25m</t>
  </si>
  <si>
    <t>Kabel propojovací RJ45-RJ45, Cat.6, délka 2m, včetně dopravy, montáže, instalace, odzkoušení</t>
  </si>
  <si>
    <t>metalické patch cordy 2m</t>
  </si>
  <si>
    <t>19" police s perforací, hloubka 250 mm, včetně dopravy, montáže, instalace, odzkoušení</t>
  </si>
  <si>
    <t>police 250 mm</t>
  </si>
  <si>
    <t>Dvouportová modulární nástěnná zásuvka s 2x RJ45 cat.6, včetně 2ks Keystone, včetně dopravy, montáže, instalace, odzkoušení.</t>
  </si>
  <si>
    <t>dvojzásuvka cat.6 modulární</t>
  </si>
  <si>
    <t>19" vyvazovací panel 1U s plastovou krycí lištou, včetně dopravy, montáže, instalace, odzkoušení</t>
  </si>
  <si>
    <t>vyvazovací panel platový</t>
  </si>
  <si>
    <t>19" patch panel modulární 24 portů - 1U - osazený zakončovacími konektory keystone Cat.6, včetně dopravy, montáže, instalace, odzkoušení</t>
  </si>
  <si>
    <t>patchpanel 24 portů 1U cat.6</t>
  </si>
  <si>
    <t>Kabel U/UTP Cat.6, 4 páry s Cu jádrem, AWG 23, platná certifikace na úrovni cat.6 splňující požadavky specifikované v mezinárodních standardech ANSI/TIA/EIA 568, ISO/IEC 11801 a EN 50173, vedení v rámci budovy v el. instalačních lištách s umístěním datových zásuvek a patch panelů dle přiložených výkresů, včetně všech lišt, žlabů, roštů, průrazu, práce s montáží související, včetně dopravy, montáže, instalace, odzkoušení</t>
  </si>
  <si>
    <t>UTP kabel Cat.6 LSOH - kabeláž</t>
  </si>
  <si>
    <t>Rozvodný napájecí panel 19" pro min. 6 zásuvek, přívodní kabel zakončený IEC C14, vypínač s opt. signalizací, včetně dopravy, montáže, instalace, odzkoušení</t>
  </si>
  <si>
    <t>napájecí panel 1U</t>
  </si>
  <si>
    <t>Montáž nového vedení 220 V pro potřeby centrálního rozvaděče, dle platné ČSN a ES pro serverovny z nejbližšího el. rozvaděče, délka trasy do 50m, zakončeno zásuvkou 220V poblíž datového rozvaděče, včetně zemnícího vodiče, jištění 16A, revize. Cena včetně dopravy, montáže, instalace, odzkoušení</t>
  </si>
  <si>
    <t>nový přívod NN</t>
  </si>
  <si>
    <t>Datový rozvaděč 19" 42U, min. 600x1000, zamykatelný, ventilační jednotka s min. 2 ventilátory a termostatem, včetně dopravy, montáže, instalace, odzkoušení.</t>
  </si>
  <si>
    <t>centrální datový rozvaděč</t>
  </si>
  <si>
    <t>Rozvody datové kabeláže - Základní škola Lanškroun, náměstí Aloise Jiráska 139, okr. Ústí nad Orlicí</t>
  </si>
  <si>
    <t>Rozvody datové kabeláže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</si>
</sst>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7" formatCode="#,##0.00\ &quot;Kč&quot;"/>
  </numFmts>
  <fonts count="32" x14ac:knownFonts="1">
    <font>
      <sz val="11"/>
      <color theme="1"/>
      <name val="Calibri"/>
      <family val="2"/>
      <charset val="238"/>
      <scheme val="minor"/>
    </font>
    <font>
      <sz val="10"/>
      <name val="Arial"/>
      <family val="2"/>
      <charset val="238"/>
    </font>
    <font>
      <sz val="8"/>
      <name val="Arial"/>
      <family val="2"/>
      <charset val="238"/>
    </font>
    <font>
      <b/>
      <sz val="7"/>
      <color indexed="9"/>
      <name val="Arial"/>
      <family val="2"/>
      <charset val="238"/>
    </font>
    <font>
      <sz val="7"/>
      <name val="Arial"/>
      <family val="2"/>
      <charset val="238"/>
    </font>
    <font>
      <b/>
      <sz val="7"/>
      <name val="Arial"/>
      <family val="2"/>
      <charset val="238"/>
    </font>
    <font>
      <b/>
      <sz val="8"/>
      <name val="Arial"/>
      <family val="2"/>
      <charset val="238"/>
    </font>
    <font>
      <b/>
      <sz val="11"/>
      <color theme="1"/>
      <name val="Calibri"/>
      <family val="2"/>
      <charset val="238"/>
      <scheme val="minor"/>
    </font>
    <font>
      <b/>
      <sz val="10"/>
      <name val="Arial"/>
      <family val="2"/>
      <charset val="238"/>
    </font>
    <font>
      <b/>
      <u/>
      <sz val="8"/>
      <name val="Arial"/>
      <family val="2"/>
      <charset val="238"/>
    </font>
    <font>
      <b/>
      <sz val="8"/>
      <color theme="1"/>
      <name val="Calibri"/>
      <family val="2"/>
      <charset val="238"/>
      <scheme val="minor"/>
    </font>
    <font>
      <b/>
      <sz val="14"/>
      <color theme="9"/>
      <name val="Arial"/>
      <family val="2"/>
      <charset val="238"/>
    </font>
    <font>
      <b/>
      <sz val="18"/>
      <color theme="1"/>
      <name val="Calibri"/>
      <family val="2"/>
      <charset val="238"/>
      <scheme val="minor"/>
    </font>
    <font>
      <b/>
      <i/>
      <sz val="11"/>
      <color theme="1"/>
      <name val="Calibri"/>
      <family val="2"/>
      <charset val="238"/>
      <scheme val="minor"/>
    </font>
    <font>
      <sz val="10"/>
      <color theme="1"/>
      <name val="Calibri"/>
      <family val="2"/>
      <charset val="238"/>
      <scheme val="minor"/>
    </font>
    <font>
      <sz val="8"/>
      <color theme="1"/>
      <name val="Calibri"/>
      <family val="2"/>
      <charset val="238"/>
      <scheme val="minor"/>
    </font>
    <font>
      <i/>
      <sz val="10"/>
      <color theme="1"/>
      <name val="Calibri"/>
      <family val="2"/>
      <charset val="238"/>
      <scheme val="minor"/>
    </font>
    <font>
      <b/>
      <sz val="12"/>
      <color theme="1"/>
      <name val="Calibri"/>
      <family val="2"/>
      <charset val="238"/>
      <scheme val="minor"/>
    </font>
    <font>
      <sz val="10"/>
      <color rgb="FF000000"/>
      <name val="Calibri"/>
      <family val="2"/>
      <charset val="238"/>
      <scheme val="minor"/>
    </font>
    <font>
      <sz val="9"/>
      <color theme="1"/>
      <name val="Calibri"/>
      <family val="2"/>
      <charset val="238"/>
    </font>
    <font>
      <b/>
      <sz val="12"/>
      <color theme="1"/>
      <name val="Calibri"/>
      <family val="2"/>
      <charset val="238"/>
    </font>
    <font>
      <sz val="10"/>
      <color theme="1"/>
      <name val="Calibri"/>
      <family val="2"/>
      <charset val="238"/>
    </font>
    <font>
      <b/>
      <sz val="9"/>
      <color theme="1"/>
      <name val="Calibri"/>
      <family val="2"/>
      <charset val="238"/>
    </font>
    <font>
      <sz val="9"/>
      <color rgb="FF000000"/>
      <name val="Calibri"/>
      <family val="2"/>
      <charset val="238"/>
    </font>
    <font>
      <b/>
      <sz val="10"/>
      <color rgb="FFFF0000"/>
      <name val="Arial"/>
      <family val="2"/>
      <charset val="238"/>
    </font>
    <font>
      <sz val="9"/>
      <color rgb="FFFF0000"/>
      <name val="Calibri"/>
      <family val="2"/>
      <charset val="238"/>
    </font>
    <font>
      <b/>
      <sz val="10"/>
      <color theme="1"/>
      <name val="Calibri"/>
      <family val="2"/>
      <charset val="238"/>
    </font>
    <font>
      <b/>
      <sz val="10"/>
      <color rgb="FFFFFFFF"/>
      <name val="Calibri"/>
      <family val="2"/>
      <charset val="238"/>
    </font>
    <font>
      <b/>
      <sz val="14"/>
      <color rgb="FF70AD47"/>
      <name val="Calibri"/>
      <family val="2"/>
      <charset val="238"/>
    </font>
    <font>
      <sz val="10"/>
      <color theme="1"/>
      <name val="Arial"/>
      <family val="2"/>
      <charset val="238"/>
    </font>
    <font>
      <sz val="10"/>
      <color rgb="FFFF0000"/>
      <name val="Calibri"/>
      <family val="2"/>
      <charset val="238"/>
    </font>
    <font>
      <sz val="11"/>
      <color theme="1"/>
      <name val="Calibri"/>
      <family val="2"/>
      <charset val="238"/>
    </font>
  </fonts>
  <fills count="20">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rgb="FFFFFF00"/>
      </patternFill>
    </fill>
    <fill>
      <patternFill patternType="solid">
        <fgColor rgb="FFBDD6EE"/>
        <bgColor rgb="FFBDD6EE"/>
      </patternFill>
    </fill>
    <fill>
      <patternFill patternType="solid">
        <fgColor rgb="FFD8D8D8"/>
        <bgColor rgb="FFD8D8D8"/>
      </patternFill>
    </fill>
    <fill>
      <patternFill patternType="solid">
        <fgColor theme="9"/>
        <bgColor theme="9"/>
      </patternFill>
    </fill>
    <fill>
      <patternFill patternType="solid">
        <fgColor rgb="FFF2F2F2"/>
        <bgColor rgb="FFF2F2F2"/>
      </patternFill>
    </fill>
    <fill>
      <patternFill patternType="solid">
        <fgColor rgb="FF333F4F"/>
        <bgColor rgb="FF333F4F"/>
      </patternFill>
    </fill>
    <fill>
      <patternFill patternType="solid">
        <fgColor rgb="FFFFC000"/>
        <bgColor indexed="64"/>
      </patternFill>
    </fill>
    <fill>
      <patternFill patternType="solid">
        <fgColor rgb="FF99CCFF"/>
        <bgColor rgb="FF99CCFF"/>
      </patternFill>
    </fill>
    <fill>
      <patternFill patternType="solid">
        <fgColor rgb="FFFFFFFF"/>
        <bgColor rgb="FFFFFFFF"/>
      </patternFill>
    </fill>
    <fill>
      <patternFill patternType="solid">
        <fgColor rgb="FF333333"/>
        <bgColor rgb="FF333333"/>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thin">
        <color auto="1"/>
      </top>
      <bottom style="thin">
        <color auto="1"/>
      </bottom>
      <diagonal/>
    </border>
    <border>
      <left/>
      <right/>
      <top style="thin">
        <color indexed="64"/>
      </top>
      <bottom/>
      <diagonal/>
    </border>
    <border>
      <left/>
      <right/>
      <top style="hair">
        <color auto="1"/>
      </top>
      <bottom style="thin">
        <color auto="1"/>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top style="thin">
        <color rgb="FF000000"/>
      </top>
      <bottom/>
      <diagonal/>
    </border>
  </borders>
  <cellStyleXfs count="3">
    <xf numFmtId="0" fontId="0" fillId="0" borderId="0"/>
    <xf numFmtId="0" fontId="1" fillId="0" borderId="0"/>
    <xf numFmtId="0" fontId="18" fillId="0" borderId="0"/>
  </cellStyleXfs>
  <cellXfs count="167">
    <xf numFmtId="0" fontId="0" fillId="0" borderId="0" xfId="0"/>
    <xf numFmtId="0" fontId="0" fillId="0" borderId="0" xfId="0" applyAlignment="1">
      <alignment horizontal="center"/>
    </xf>
    <xf numFmtId="0" fontId="0" fillId="0" borderId="0" xfId="0"/>
    <xf numFmtId="3" fontId="3" fillId="2" borderId="2" xfId="1" applyNumberFormat="1" applyFont="1" applyFill="1" applyBorder="1" applyAlignment="1">
      <alignment horizontal="center" vertical="center" wrapText="1"/>
    </xf>
    <xf numFmtId="3" fontId="3" fillId="2" borderId="1" xfId="1" applyNumberFormat="1" applyFont="1" applyFill="1" applyBorder="1" applyAlignment="1">
      <alignment horizontal="center" vertical="center" wrapText="1"/>
    </xf>
    <xf numFmtId="3" fontId="4" fillId="2" borderId="4" xfId="1" applyNumberFormat="1" applyFont="1" applyFill="1" applyBorder="1" applyAlignment="1">
      <alignment vertical="center" wrapText="1"/>
    </xf>
    <xf numFmtId="3" fontId="4" fillId="2" borderId="3" xfId="1" applyNumberFormat="1" applyFont="1" applyFill="1" applyBorder="1" applyAlignment="1">
      <alignment horizontal="center" vertical="center" wrapText="1"/>
    </xf>
    <xf numFmtId="3" fontId="2" fillId="0" borderId="1" xfId="1" applyNumberFormat="1" applyFont="1" applyBorder="1" applyAlignment="1">
      <alignment horizontal="center" vertical="center" wrapText="1"/>
    </xf>
    <xf numFmtId="0" fontId="7" fillId="0" borderId="0" xfId="0" applyFont="1"/>
    <xf numFmtId="3" fontId="2" fillId="0" borderId="2" xfId="1" applyNumberFormat="1" applyFont="1" applyBorder="1" applyAlignment="1">
      <alignment horizontal="center" vertical="center" wrapText="1"/>
    </xf>
    <xf numFmtId="3" fontId="8" fillId="2" borderId="1" xfId="1" applyNumberFormat="1" applyFont="1" applyFill="1" applyBorder="1" applyAlignment="1">
      <alignment horizontal="center" vertical="center" wrapText="1"/>
    </xf>
    <xf numFmtId="0" fontId="6" fillId="4" borderId="1" xfId="1" applyFont="1" applyFill="1" applyBorder="1" applyAlignment="1">
      <alignment vertical="center" wrapText="1"/>
    </xf>
    <xf numFmtId="0" fontId="6" fillId="4" borderId="5" xfId="1" applyFont="1" applyFill="1" applyBorder="1" applyAlignment="1">
      <alignment vertical="center" wrapText="1"/>
    </xf>
    <xf numFmtId="0" fontId="0" fillId="3" borderId="1" xfId="0" applyFill="1" applyBorder="1"/>
    <xf numFmtId="4" fontId="2" fillId="3" borderId="1" xfId="1" applyNumberFormat="1" applyFont="1" applyFill="1" applyBorder="1" applyAlignment="1">
      <alignment horizontal="center" vertical="center" wrapText="1"/>
    </xf>
    <xf numFmtId="4" fontId="2" fillId="0" borderId="1" xfId="1" applyNumberFormat="1" applyFont="1" applyBorder="1" applyAlignment="1">
      <alignment horizontal="center" vertical="center" wrapText="1"/>
    </xf>
    <xf numFmtId="4" fontId="6" fillId="0" borderId="1" xfId="1" applyNumberFormat="1" applyFont="1" applyBorder="1" applyAlignment="1">
      <alignment horizontal="center" vertical="center" wrapText="1"/>
    </xf>
    <xf numFmtId="4" fontId="4" fillId="2" borderId="3" xfId="1" applyNumberFormat="1" applyFont="1" applyFill="1" applyBorder="1" applyAlignment="1">
      <alignment horizontal="center" vertical="center" wrapText="1"/>
    </xf>
    <xf numFmtId="4" fontId="5" fillId="2" borderId="3" xfId="1" applyNumberFormat="1" applyFont="1" applyFill="1" applyBorder="1" applyAlignment="1">
      <alignment horizontal="center" vertical="center" wrapText="1"/>
    </xf>
    <xf numFmtId="0" fontId="0" fillId="0" borderId="0" xfId="0" applyAlignment="1">
      <alignment horizontal="center" wrapText="1"/>
    </xf>
    <xf numFmtId="0" fontId="0" fillId="0" borderId="6" xfId="0" applyBorder="1" applyAlignment="1">
      <alignment horizontal="center" wrapText="1"/>
    </xf>
    <xf numFmtId="0" fontId="0" fillId="0" borderId="1" xfId="0" applyBorder="1"/>
    <xf numFmtId="0" fontId="0" fillId="5" borderId="1" xfId="0" applyFill="1" applyBorder="1"/>
    <xf numFmtId="0" fontId="7" fillId="6" borderId="1" xfId="0" applyFont="1" applyFill="1" applyBorder="1"/>
    <xf numFmtId="2" fontId="0" fillId="0" borderId="1" xfId="0" applyNumberFormat="1" applyBorder="1"/>
    <xf numFmtId="2" fontId="7" fillId="6" borderId="1" xfId="0" applyNumberFormat="1" applyFont="1" applyFill="1" applyBorder="1"/>
    <xf numFmtId="4" fontId="5" fillId="2" borderId="3" xfId="1" applyNumberFormat="1" applyFont="1" applyFill="1" applyBorder="1" applyAlignment="1">
      <alignment horizontal="left" vertical="center" wrapText="1" indent="1"/>
    </xf>
    <xf numFmtId="4" fontId="4" fillId="2" borderId="3" xfId="1" applyNumberFormat="1" applyFont="1" applyFill="1" applyBorder="1" applyAlignment="1">
      <alignment horizontal="left" vertical="center" wrapText="1" indent="1"/>
    </xf>
    <xf numFmtId="4" fontId="4" fillId="2" borderId="3" xfId="1" applyNumberFormat="1" applyFont="1" applyFill="1" applyBorder="1" applyAlignment="1">
      <alignment horizontal="left" vertical="center" wrapText="1"/>
    </xf>
    <xf numFmtId="4" fontId="5" fillId="0" borderId="1" xfId="1" applyNumberFormat="1" applyFont="1" applyBorder="1" applyAlignment="1">
      <alignment horizontal="left" vertical="center" wrapText="1"/>
    </xf>
    <xf numFmtId="4" fontId="4" fillId="0" borderId="1" xfId="1" applyNumberFormat="1" applyFont="1" applyBorder="1" applyAlignment="1">
      <alignment horizontal="left" vertical="center" wrapText="1"/>
    </xf>
    <xf numFmtId="4" fontId="2" fillId="3" borderId="1" xfId="1" applyNumberFormat="1" applyFont="1" applyFill="1" applyBorder="1" applyAlignment="1">
      <alignment horizontal="left" vertical="center" wrapText="1"/>
    </xf>
    <xf numFmtId="3" fontId="4" fillId="0" borderId="1" xfId="1" applyNumberFormat="1" applyFont="1" applyBorder="1" applyAlignment="1">
      <alignment horizontal="center" vertical="center" wrapText="1"/>
    </xf>
    <xf numFmtId="0" fontId="2" fillId="0" borderId="1" xfId="1" applyFont="1" applyFill="1" applyBorder="1" applyAlignment="1">
      <alignment vertical="center" wrapText="1"/>
    </xf>
    <xf numFmtId="0" fontId="2" fillId="0" borderId="1" xfId="1" applyFont="1" applyFill="1" applyBorder="1" applyAlignment="1">
      <alignment vertical="top" wrapText="1"/>
    </xf>
    <xf numFmtId="0" fontId="9" fillId="4" borderId="1" xfId="1" applyFont="1" applyFill="1" applyBorder="1" applyAlignment="1">
      <alignment vertical="center" wrapText="1"/>
    </xf>
    <xf numFmtId="0" fontId="2" fillId="4" borderId="1" xfId="1" applyFont="1" applyFill="1" applyBorder="1" applyAlignment="1">
      <alignment vertical="center" wrapText="1"/>
    </xf>
    <xf numFmtId="0" fontId="10" fillId="3" borderId="1" xfId="0" applyFont="1" applyFill="1" applyBorder="1" applyAlignment="1">
      <alignment horizontal="center" vertical="center" wrapText="1"/>
    </xf>
    <xf numFmtId="0" fontId="2" fillId="4" borderId="1" xfId="1" applyFont="1" applyFill="1" applyBorder="1" applyAlignment="1">
      <alignment vertical="top" wrapText="1"/>
    </xf>
    <xf numFmtId="3" fontId="5" fillId="2" borderId="7" xfId="1" applyNumberFormat="1" applyFont="1" applyFill="1" applyBorder="1" applyAlignment="1">
      <alignment horizontal="center" vertical="center" wrapText="1"/>
    </xf>
    <xf numFmtId="3" fontId="5" fillId="2" borderId="8" xfId="1" applyNumberFormat="1" applyFont="1" applyFill="1" applyBorder="1" applyAlignment="1">
      <alignment horizontal="center" vertical="center" wrapText="1"/>
    </xf>
    <xf numFmtId="3" fontId="5" fillId="2" borderId="7" xfId="1" applyNumberFormat="1" applyFont="1" applyFill="1" applyBorder="1" applyAlignment="1">
      <alignment vertical="center" wrapText="1"/>
    </xf>
    <xf numFmtId="0" fontId="11" fillId="7" borderId="0" xfId="0" applyFont="1" applyFill="1" applyAlignment="1">
      <alignment horizontal="center" vertical="center" wrapText="1"/>
    </xf>
    <xf numFmtId="4" fontId="5" fillId="0" borderId="1" xfId="1" applyNumberFormat="1" applyFont="1" applyBorder="1" applyAlignment="1">
      <alignment horizontal="center" vertical="center" wrapText="1"/>
    </xf>
    <xf numFmtId="4" fontId="4" fillId="0" borderId="1" xfId="1" applyNumberFormat="1" applyFont="1" applyBorder="1" applyAlignment="1">
      <alignment horizontal="center" vertical="center" wrapText="1"/>
    </xf>
    <xf numFmtId="0" fontId="12" fillId="3" borderId="1" xfId="0" applyFont="1" applyFill="1" applyBorder="1"/>
    <xf numFmtId="0" fontId="12" fillId="0" borderId="1" xfId="0" applyFont="1" applyBorder="1"/>
    <xf numFmtId="3" fontId="3" fillId="2" borderId="7" xfId="1" applyNumberFormat="1" applyFont="1" applyFill="1" applyBorder="1" applyAlignment="1">
      <alignment horizontal="center" vertical="center" wrapText="1"/>
    </xf>
    <xf numFmtId="3" fontId="3" fillId="2" borderId="8" xfId="1" applyNumberFormat="1" applyFont="1" applyFill="1" applyBorder="1" applyAlignment="1">
      <alignment horizontal="center" vertical="center" wrapText="1"/>
    </xf>
    <xf numFmtId="3" fontId="3" fillId="2" borderId="7" xfId="1" applyNumberFormat="1" applyFont="1" applyFill="1" applyBorder="1" applyAlignment="1">
      <alignment vertical="center" wrapText="1"/>
    </xf>
    <xf numFmtId="3" fontId="5" fillId="2" borderId="1" xfId="1" applyNumberFormat="1" applyFont="1" applyFill="1" applyBorder="1" applyAlignment="1">
      <alignment horizontal="center" vertical="center" wrapText="1"/>
    </xf>
    <xf numFmtId="3" fontId="5" fillId="2" borderId="2" xfId="1" applyNumberFormat="1" applyFont="1" applyFill="1" applyBorder="1" applyAlignment="1">
      <alignment horizontal="center" vertical="center" wrapText="1"/>
    </xf>
    <xf numFmtId="0" fontId="0" fillId="0" borderId="0" xfId="0" applyBorder="1" applyAlignment="1">
      <alignment horizontal="center" wrapText="1"/>
    </xf>
    <xf numFmtId="3" fontId="4" fillId="0" borderId="2" xfId="1" applyNumberFormat="1" applyFont="1" applyBorder="1" applyAlignment="1">
      <alignment horizontal="center" vertical="center" wrapText="1"/>
    </xf>
    <xf numFmtId="4" fontId="2" fillId="3" borderId="9" xfId="1" applyNumberFormat="1" applyFont="1" applyFill="1" applyBorder="1" applyAlignment="1">
      <alignment horizontal="left" vertical="center" wrapText="1"/>
    </xf>
    <xf numFmtId="3" fontId="2" fillId="0" borderId="9" xfId="1" applyNumberFormat="1" applyFont="1" applyBorder="1" applyAlignment="1">
      <alignment horizontal="center" vertical="center" wrapText="1"/>
    </xf>
    <xf numFmtId="0" fontId="2" fillId="4" borderId="9" xfId="1" applyFont="1" applyFill="1" applyBorder="1" applyAlignment="1">
      <alignment vertical="top" wrapText="1"/>
    </xf>
    <xf numFmtId="3" fontId="5" fillId="2" borderId="1" xfId="1" applyNumberFormat="1" applyFont="1" applyFill="1" applyBorder="1" applyAlignment="1">
      <alignment vertical="center" wrapText="1"/>
    </xf>
    <xf numFmtId="0" fontId="0" fillId="0" borderId="1" xfId="0" applyBorder="1" applyAlignment="1">
      <alignment horizontal="center" wrapText="1"/>
    </xf>
    <xf numFmtId="0" fontId="7" fillId="8" borderId="10" xfId="0" applyFont="1" applyFill="1" applyBorder="1"/>
    <xf numFmtId="0" fontId="13" fillId="8" borderId="10" xfId="0" applyFont="1" applyFill="1" applyBorder="1" applyAlignment="1">
      <alignment horizontal="right"/>
    </xf>
    <xf numFmtId="0" fontId="0" fillId="0" borderId="0" xfId="0" applyAlignment="1">
      <alignment horizontal="center" vertical="center"/>
    </xf>
    <xf numFmtId="0" fontId="0" fillId="0" borderId="11" xfId="0" applyBorder="1"/>
    <xf numFmtId="1" fontId="14" fillId="0" borderId="12" xfId="0" applyNumberFormat="1" applyFont="1" applyBorder="1" applyAlignment="1">
      <alignment horizontal="center" vertical="center"/>
    </xf>
    <xf numFmtId="0" fontId="14" fillId="0" borderId="12" xfId="0" applyFont="1" applyBorder="1" applyAlignment="1">
      <alignment horizontal="center" vertical="center"/>
    </xf>
    <xf numFmtId="0" fontId="15" fillId="0" borderId="12" xfId="0" applyFont="1" applyBorder="1" applyAlignment="1">
      <alignment horizontal="left"/>
    </xf>
    <xf numFmtId="0" fontId="14" fillId="0" borderId="13" xfId="0" applyFont="1" applyBorder="1" applyAlignment="1">
      <alignment horizontal="center" vertical="center"/>
    </xf>
    <xf numFmtId="0" fontId="14" fillId="0" borderId="14" xfId="0" applyFont="1" applyBorder="1" applyAlignment="1">
      <alignment horizontal="center" vertical="center"/>
    </xf>
    <xf numFmtId="1" fontId="14" fillId="9" borderId="14" xfId="0" applyNumberFormat="1" applyFont="1" applyFill="1" applyBorder="1" applyAlignment="1">
      <alignment horizontal="center" vertical="center"/>
    </xf>
    <xf numFmtId="0" fontId="14" fillId="9" borderId="14" xfId="0" applyFont="1" applyFill="1" applyBorder="1" applyAlignment="1">
      <alignment horizontal="center" vertical="center"/>
    </xf>
    <xf numFmtId="0" fontId="14" fillId="9" borderId="14" xfId="0" applyFont="1" applyFill="1" applyBorder="1"/>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5" xfId="0" applyFont="1" applyBorder="1"/>
    <xf numFmtId="0" fontId="14" fillId="0" borderId="15" xfId="0" applyFont="1" applyBorder="1" applyAlignment="1">
      <alignment horizontal="center" vertical="center"/>
    </xf>
    <xf numFmtId="0" fontId="15" fillId="0" borderId="14" xfId="0" applyFont="1" applyBorder="1" applyAlignment="1">
      <alignment wrapText="1"/>
    </xf>
    <xf numFmtId="0" fontId="14" fillId="9" borderId="14" xfId="0" applyFont="1" applyFill="1" applyBorder="1" applyAlignment="1">
      <alignment wrapText="1"/>
    </xf>
    <xf numFmtId="0" fontId="14" fillId="9" borderId="15" xfId="0" applyFont="1" applyFill="1" applyBorder="1" applyAlignment="1">
      <alignment horizontal="center" vertical="center"/>
    </xf>
    <xf numFmtId="0" fontId="14" fillId="9" borderId="15" xfId="0" applyFont="1" applyFill="1" applyBorder="1"/>
    <xf numFmtId="0" fontId="7" fillId="8" borderId="10" xfId="0" applyFont="1" applyFill="1" applyBorder="1" applyAlignment="1">
      <alignment horizontal="center" vertical="center"/>
    </xf>
    <xf numFmtId="0" fontId="13" fillId="8" borderId="10" xfId="0" applyFont="1" applyFill="1" applyBorder="1"/>
    <xf numFmtId="0" fontId="15" fillId="0" borderId="14" xfId="0" applyFont="1" applyBorder="1" applyAlignment="1"/>
    <xf numFmtId="0" fontId="14" fillId="9" borderId="14" xfId="0" applyFont="1" applyFill="1" applyBorder="1" applyAlignment="1">
      <alignment horizontal="left"/>
    </xf>
    <xf numFmtId="0" fontId="15" fillId="0" borderId="14" xfId="0" applyFont="1" applyBorder="1" applyAlignment="1">
      <alignment horizontal="left"/>
    </xf>
    <xf numFmtId="0" fontId="15" fillId="0" borderId="14" xfId="0" applyFont="1" applyBorder="1" applyAlignment="1">
      <alignment horizontal="center" vertical="center" wrapText="1"/>
    </xf>
    <xf numFmtId="0" fontId="16" fillId="0" borderId="0" xfId="0" applyFont="1" applyAlignment="1">
      <alignment horizontal="center" vertical="center"/>
    </xf>
    <xf numFmtId="0" fontId="17" fillId="0" borderId="0" xfId="0" applyFont="1"/>
    <xf numFmtId="0" fontId="15" fillId="3" borderId="14" xfId="0" applyFont="1" applyFill="1" applyBorder="1" applyAlignment="1">
      <alignment horizontal="center" vertical="center"/>
    </xf>
    <xf numFmtId="0" fontId="15" fillId="3" borderId="15" xfId="0" applyFont="1" applyFill="1" applyBorder="1" applyAlignment="1">
      <alignment horizontal="center" vertical="center"/>
    </xf>
    <xf numFmtId="0" fontId="15" fillId="0" borderId="13" xfId="0" applyFont="1" applyBorder="1" applyAlignment="1">
      <alignment wrapText="1"/>
    </xf>
    <xf numFmtId="167" fontId="7" fillId="8" borderId="10" xfId="0" applyNumberFormat="1" applyFont="1" applyFill="1" applyBorder="1" applyAlignment="1">
      <alignment horizontal="center" vertical="center"/>
    </xf>
    <xf numFmtId="167" fontId="14" fillId="9" borderId="14" xfId="0" applyNumberFormat="1" applyFont="1" applyFill="1" applyBorder="1" applyAlignment="1">
      <alignment horizontal="center" vertical="center"/>
    </xf>
    <xf numFmtId="167" fontId="14" fillId="9" borderId="15" xfId="0" applyNumberFormat="1" applyFont="1" applyFill="1" applyBorder="1" applyAlignment="1">
      <alignment horizontal="center" vertical="center"/>
    </xf>
    <xf numFmtId="167" fontId="15" fillId="3" borderId="14" xfId="0" applyNumberFormat="1" applyFont="1" applyFill="1" applyBorder="1" applyAlignment="1">
      <alignment horizontal="center" vertical="center" wrapText="1"/>
    </xf>
    <xf numFmtId="167" fontId="15" fillId="0" borderId="15" xfId="0" applyNumberFormat="1" applyFont="1" applyBorder="1" applyAlignment="1">
      <alignment horizontal="center" vertical="center"/>
    </xf>
    <xf numFmtId="167" fontId="15" fillId="3" borderId="14" xfId="0" applyNumberFormat="1" applyFont="1" applyFill="1" applyBorder="1" applyAlignment="1">
      <alignment horizontal="center" vertical="center"/>
    </xf>
    <xf numFmtId="167" fontId="15" fillId="3" borderId="15" xfId="0" applyNumberFormat="1" applyFont="1" applyFill="1" applyBorder="1" applyAlignment="1">
      <alignment horizontal="center" vertical="center"/>
    </xf>
    <xf numFmtId="167" fontId="7" fillId="8" borderId="10" xfId="0" applyNumberFormat="1" applyFont="1" applyFill="1" applyBorder="1" applyAlignment="1">
      <alignment horizontal="center"/>
    </xf>
    <xf numFmtId="167" fontId="0" fillId="0" borderId="0" xfId="0" applyNumberFormat="1"/>
    <xf numFmtId="167" fontId="15" fillId="0" borderId="14" xfId="0" applyNumberFormat="1" applyFont="1" applyBorder="1" applyAlignment="1">
      <alignment horizontal="center" vertical="center"/>
    </xf>
    <xf numFmtId="167" fontId="15" fillId="0" borderId="14" xfId="0" applyNumberFormat="1" applyFont="1" applyFill="1" applyBorder="1" applyAlignment="1">
      <alignment horizontal="center" vertical="center"/>
    </xf>
    <xf numFmtId="2" fontId="7" fillId="8" borderId="10" xfId="0" applyNumberFormat="1" applyFont="1" applyFill="1" applyBorder="1" applyAlignment="1">
      <alignment horizontal="center" vertical="center"/>
    </xf>
    <xf numFmtId="2" fontId="14" fillId="9" borderId="14" xfId="0" applyNumberFormat="1" applyFont="1" applyFill="1" applyBorder="1" applyAlignment="1">
      <alignment horizontal="center" vertical="center"/>
    </xf>
    <xf numFmtId="2" fontId="14" fillId="9" borderId="15" xfId="0" applyNumberFormat="1" applyFont="1" applyFill="1" applyBorder="1" applyAlignment="1">
      <alignment horizontal="center" vertical="center"/>
    </xf>
    <xf numFmtId="2" fontId="15" fillId="3" borderId="14" xfId="0" applyNumberFormat="1" applyFont="1" applyFill="1" applyBorder="1" applyAlignment="1">
      <alignment horizontal="center" vertical="center" wrapText="1"/>
    </xf>
    <xf numFmtId="2" fontId="15" fillId="0" borderId="15" xfId="0" applyNumberFormat="1" applyFont="1" applyBorder="1" applyAlignment="1">
      <alignment horizontal="center" vertical="center"/>
    </xf>
    <xf numFmtId="2" fontId="15" fillId="3" borderId="14" xfId="0" applyNumberFormat="1" applyFont="1" applyFill="1" applyBorder="1" applyAlignment="1">
      <alignment horizontal="center" vertical="center"/>
    </xf>
    <xf numFmtId="167" fontId="14" fillId="0" borderId="12" xfId="0" applyNumberFormat="1" applyFont="1" applyBorder="1" applyAlignment="1">
      <alignment horizontal="center" vertical="center"/>
    </xf>
    <xf numFmtId="167" fontId="0" fillId="0" borderId="0" xfId="0" applyNumberFormat="1" applyAlignment="1">
      <alignment horizontal="center" vertical="center"/>
    </xf>
    <xf numFmtId="2" fontId="15" fillId="0" borderId="14" xfId="0" applyNumberFormat="1" applyFont="1" applyFill="1" applyBorder="1" applyAlignment="1">
      <alignment horizontal="center" vertical="center"/>
    </xf>
    <xf numFmtId="2" fontId="15" fillId="0" borderId="14" xfId="0" applyNumberFormat="1" applyFont="1" applyBorder="1" applyAlignment="1">
      <alignment horizontal="center" vertical="center"/>
    </xf>
    <xf numFmtId="2" fontId="15" fillId="3" borderId="15" xfId="0" applyNumberFormat="1" applyFont="1" applyFill="1" applyBorder="1" applyAlignment="1">
      <alignment horizontal="center" vertical="center"/>
    </xf>
    <xf numFmtId="0" fontId="18" fillId="0" borderId="0" xfId="2"/>
    <xf numFmtId="0" fontId="19" fillId="0" borderId="0" xfId="2" applyFont="1"/>
    <xf numFmtId="0" fontId="19" fillId="0" borderId="0" xfId="2" applyFont="1" applyAlignment="1">
      <alignment horizontal="center"/>
    </xf>
    <xf numFmtId="0" fontId="1" fillId="0" borderId="0" xfId="2" applyFont="1" applyBorder="1"/>
    <xf numFmtId="0" fontId="19" fillId="10" borderId="0" xfId="2" applyFont="1" applyFill="1" applyBorder="1" applyAlignment="1">
      <alignment horizontal="center"/>
    </xf>
    <xf numFmtId="0" fontId="20" fillId="11" borderId="16" xfId="2" applyFont="1" applyFill="1" applyBorder="1"/>
    <xf numFmtId="2" fontId="20" fillId="11" borderId="17" xfId="2" applyNumberFormat="1" applyFont="1" applyFill="1" applyBorder="1" applyAlignment="1">
      <alignment horizontal="center"/>
    </xf>
    <xf numFmtId="0" fontId="20" fillId="11" borderId="17" xfId="2" applyFont="1" applyFill="1" applyBorder="1" applyAlignment="1">
      <alignment horizontal="center"/>
    </xf>
    <xf numFmtId="0" fontId="20" fillId="11" borderId="17" xfId="2" applyFont="1" applyFill="1" applyBorder="1" applyAlignment="1">
      <alignment horizontal="center" vertical="center" wrapText="1"/>
    </xf>
    <xf numFmtId="0" fontId="20" fillId="11" borderId="17" xfId="2" applyFont="1" applyFill="1" applyBorder="1"/>
    <xf numFmtId="0" fontId="21" fillId="12" borderId="17" xfId="2" applyFont="1" applyFill="1" applyBorder="1"/>
    <xf numFmtId="2" fontId="22" fillId="0" borderId="18" xfId="2" applyNumberFormat="1" applyFont="1" applyBorder="1" applyAlignment="1">
      <alignment horizontal="center" vertical="center" wrapText="1"/>
    </xf>
    <xf numFmtId="2" fontId="19" fillId="0" borderId="17" xfId="2" applyNumberFormat="1" applyFont="1" applyBorder="1" applyAlignment="1">
      <alignment horizontal="center" vertical="center" wrapText="1"/>
    </xf>
    <xf numFmtId="2" fontId="19" fillId="10" borderId="17" xfId="2" applyNumberFormat="1" applyFont="1" applyFill="1" applyBorder="1" applyAlignment="1">
      <alignment horizontal="center" vertical="center"/>
    </xf>
    <xf numFmtId="0" fontId="19" fillId="0" borderId="17" xfId="2" applyFont="1" applyBorder="1" applyAlignment="1">
      <alignment horizontal="center" vertical="center"/>
    </xf>
    <xf numFmtId="0" fontId="19" fillId="0" borderId="19" xfId="2" applyFont="1" applyBorder="1" applyAlignment="1">
      <alignment horizontal="left" vertical="center" wrapText="1"/>
    </xf>
    <xf numFmtId="0" fontId="19" fillId="0" borderId="17" xfId="2" applyFont="1" applyBorder="1" applyAlignment="1">
      <alignment horizontal="center" vertical="center" wrapText="1"/>
    </xf>
    <xf numFmtId="0" fontId="19" fillId="0" borderId="19" xfId="2" applyFont="1" applyBorder="1" applyAlignment="1">
      <alignment horizontal="center" vertical="center" wrapText="1"/>
    </xf>
    <xf numFmtId="0" fontId="19" fillId="0" borderId="16" xfId="2" applyFont="1" applyBorder="1" applyAlignment="1">
      <alignment horizontal="left" vertical="center" wrapText="1"/>
    </xf>
    <xf numFmtId="0" fontId="19" fillId="0" borderId="20" xfId="2" applyFont="1" applyBorder="1" applyAlignment="1">
      <alignment horizontal="center" vertical="center" wrapText="1"/>
    </xf>
    <xf numFmtId="0" fontId="21" fillId="10" borderId="17" xfId="2" applyFont="1" applyFill="1" applyBorder="1" applyAlignment="1">
      <alignment vertical="center" wrapText="1"/>
    </xf>
    <xf numFmtId="0" fontId="19" fillId="0" borderId="19" xfId="2" applyFont="1" applyBorder="1" applyAlignment="1">
      <alignment horizontal="center" vertical="center"/>
    </xf>
    <xf numFmtId="0" fontId="23" fillId="0" borderId="17" xfId="2" applyFont="1" applyBorder="1" applyAlignment="1">
      <alignment horizontal="center" vertical="center"/>
    </xf>
    <xf numFmtId="0" fontId="23" fillId="0" borderId="19" xfId="2" applyFont="1" applyBorder="1" applyAlignment="1">
      <alignment horizontal="left" vertical="center" wrapText="1"/>
    </xf>
    <xf numFmtId="0" fontId="23" fillId="0" borderId="19" xfId="2" applyFont="1" applyBorder="1" applyAlignment="1">
      <alignment horizontal="center" vertical="center"/>
    </xf>
    <xf numFmtId="0" fontId="21" fillId="12" borderId="17" xfId="2" applyFont="1" applyFill="1" applyBorder="1" applyAlignment="1">
      <alignment wrapText="1"/>
    </xf>
    <xf numFmtId="0" fontId="23" fillId="0" borderId="17" xfId="2" applyFont="1" applyBorder="1" applyAlignment="1">
      <alignment horizontal="center" vertical="center" wrapText="1"/>
    </xf>
    <xf numFmtId="49" fontId="19" fillId="0" borderId="18" xfId="2" applyNumberFormat="1" applyFont="1" applyBorder="1" applyAlignment="1">
      <alignment horizontal="left" vertical="center" wrapText="1"/>
    </xf>
    <xf numFmtId="0" fontId="24" fillId="0" borderId="0" xfId="2" applyFont="1"/>
    <xf numFmtId="0" fontId="19" fillId="0" borderId="17" xfId="2" applyFont="1" applyBorder="1" applyAlignment="1">
      <alignment vertical="center" wrapText="1"/>
    </xf>
    <xf numFmtId="0" fontId="26" fillId="12" borderId="17" xfId="2" applyFont="1" applyFill="1" applyBorder="1" applyAlignment="1">
      <alignment vertical="center" wrapText="1"/>
    </xf>
    <xf numFmtId="3" fontId="27" fillId="13" borderId="18" xfId="2" applyNumberFormat="1" applyFont="1" applyFill="1" applyBorder="1" applyAlignment="1">
      <alignment horizontal="center" vertical="center" wrapText="1"/>
    </xf>
    <xf numFmtId="3" fontId="27" fillId="13" borderId="17" xfId="2" applyNumberFormat="1" applyFont="1" applyFill="1" applyBorder="1" applyAlignment="1">
      <alignment horizontal="center" vertical="center" wrapText="1"/>
    </xf>
    <xf numFmtId="3" fontId="27" fillId="13" borderId="21" xfId="2" applyNumberFormat="1" applyFont="1" applyFill="1" applyBorder="1" applyAlignment="1">
      <alignment horizontal="center" vertical="center" wrapText="1"/>
    </xf>
    <xf numFmtId="3" fontId="27" fillId="13" borderId="17" xfId="2" applyNumberFormat="1" applyFont="1" applyFill="1" applyBorder="1" applyAlignment="1">
      <alignment vertical="center" wrapText="1"/>
    </xf>
    <xf numFmtId="0" fontId="1" fillId="0" borderId="22" xfId="2" applyFont="1" applyBorder="1"/>
    <xf numFmtId="0" fontId="25" fillId="14" borderId="23" xfId="2" applyFont="1" applyFill="1" applyBorder="1" applyAlignment="1">
      <alignment horizontal="center" vertical="center" wrapText="1"/>
    </xf>
    <xf numFmtId="0" fontId="28" fillId="15" borderId="0" xfId="2" applyFont="1" applyFill="1" applyBorder="1" applyAlignment="1">
      <alignment horizontal="center" vertical="center" wrapText="1"/>
    </xf>
    <xf numFmtId="0" fontId="18" fillId="0" borderId="0" xfId="2"/>
    <xf numFmtId="0" fontId="19" fillId="0" borderId="0" xfId="2" applyFont="1" applyAlignment="1">
      <alignment horizontal="left" vertical="center" wrapText="1"/>
    </xf>
    <xf numFmtId="0" fontId="29" fillId="0" borderId="0" xfId="2" applyFont="1" applyAlignment="1">
      <alignment wrapText="1"/>
    </xf>
    <xf numFmtId="0" fontId="29" fillId="16" borderId="0" xfId="2" applyFont="1" applyFill="1" applyAlignment="1">
      <alignment wrapText="1"/>
    </xf>
    <xf numFmtId="0" fontId="19" fillId="10" borderId="0" xfId="2" applyFont="1" applyFill="1" applyBorder="1" applyAlignment="1">
      <alignment horizontal="center" vertical="center" wrapText="1"/>
    </xf>
    <xf numFmtId="2" fontId="20" fillId="17" borderId="17" xfId="2" applyNumberFormat="1" applyFont="1" applyFill="1" applyBorder="1" applyAlignment="1">
      <alignment horizontal="center"/>
    </xf>
    <xf numFmtId="0" fontId="20" fillId="17" borderId="17" xfId="2" applyFont="1" applyFill="1" applyBorder="1" applyAlignment="1">
      <alignment horizontal="center"/>
    </xf>
    <xf numFmtId="0" fontId="1" fillId="0" borderId="24" xfId="2" applyFont="1" applyBorder="1"/>
    <xf numFmtId="0" fontId="20" fillId="17" borderId="25" xfId="2" applyFont="1" applyFill="1" applyBorder="1" applyAlignment="1">
      <alignment horizontal="center" vertical="center" wrapText="1"/>
    </xf>
    <xf numFmtId="2" fontId="22" fillId="0" borderId="17" xfId="2" applyNumberFormat="1" applyFont="1" applyBorder="1" applyAlignment="1">
      <alignment horizontal="center" vertical="center" wrapText="1"/>
    </xf>
    <xf numFmtId="0" fontId="19" fillId="0" borderId="17" xfId="2" applyFont="1" applyBorder="1" applyAlignment="1">
      <alignment horizontal="left" vertical="center" wrapText="1"/>
    </xf>
    <xf numFmtId="0" fontId="19" fillId="0" borderId="25" xfId="2" applyFont="1" applyBorder="1" applyAlignment="1">
      <alignment horizontal="left" vertical="center" wrapText="1"/>
    </xf>
    <xf numFmtId="0" fontId="19" fillId="0" borderId="23" xfId="2" applyFont="1" applyBorder="1" applyAlignment="1">
      <alignment vertical="center" wrapText="1"/>
    </xf>
    <xf numFmtId="0" fontId="30" fillId="18" borderId="23" xfId="2" applyFont="1" applyFill="1" applyBorder="1" applyAlignment="1">
      <alignment horizontal="center" vertical="center" wrapText="1"/>
    </xf>
    <xf numFmtId="0" fontId="28" fillId="19" borderId="0" xfId="2" applyFont="1" applyFill="1" applyBorder="1" applyAlignment="1">
      <alignment horizontal="center" vertical="center" wrapText="1"/>
    </xf>
    <xf numFmtId="0" fontId="31" fillId="0" borderId="0" xfId="2" applyFont="1" applyAlignment="1">
      <alignment horizontal="center" vertical="center" wrapText="1"/>
    </xf>
    <xf numFmtId="0" fontId="15" fillId="0" borderId="0" xfId="0" applyFont="1" applyAlignment="1">
      <alignment horizontal="center" wrapText="1"/>
    </xf>
  </cellXfs>
  <cellStyles count="3">
    <cellStyle name="Normální" xfId="0" builtinId="0"/>
    <cellStyle name="normální 2" xfId="1" xr:uid="{00000000-0005-0000-0000-000001000000}"/>
    <cellStyle name="Normální 3" xfId="2" xr:uid="{171CE1CD-C2B4-4FD5-B27F-09F1ECF3B6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
  <dimension ref="B4:E26"/>
  <sheetViews>
    <sheetView tabSelected="1" topLeftCell="A4" workbookViewId="0">
      <selection activeCell="F23" sqref="F23"/>
    </sheetView>
  </sheetViews>
  <sheetFormatPr defaultRowHeight="14.4" x14ac:dyDescent="0.3"/>
  <cols>
    <col min="2" max="3" width="24.77734375" customWidth="1"/>
    <col min="4" max="4" width="19.6640625" customWidth="1"/>
    <col min="5" max="5" width="22.33203125" customWidth="1"/>
  </cols>
  <sheetData>
    <row r="4" spans="2:5" x14ac:dyDescent="0.3">
      <c r="B4" s="22" t="s">
        <v>12</v>
      </c>
      <c r="C4" s="22" t="s">
        <v>3</v>
      </c>
      <c r="D4" s="22" t="s">
        <v>13</v>
      </c>
      <c r="E4" s="22" t="s">
        <v>14</v>
      </c>
    </row>
    <row r="5" spans="2:5" x14ac:dyDescent="0.3">
      <c r="B5" s="21" t="s">
        <v>16</v>
      </c>
      <c r="C5" s="24">
        <f>'IT - 107 Kabinet '!E7</f>
        <v>0</v>
      </c>
      <c r="D5" s="24">
        <f>C5*0.21</f>
        <v>0</v>
      </c>
      <c r="E5" s="24">
        <f>D5+C5</f>
        <v>0</v>
      </c>
    </row>
    <row r="6" spans="2:5" x14ac:dyDescent="0.3">
      <c r="B6" s="21" t="s">
        <v>36</v>
      </c>
      <c r="C6" s="24">
        <f>'IT - 108 MMU informatiky'!E22</f>
        <v>0</v>
      </c>
      <c r="D6" s="24">
        <f t="shared" ref="D6:D25" si="0">C6*0.21</f>
        <v>0</v>
      </c>
      <c r="E6" s="24">
        <f t="shared" ref="E6:E25" si="1">D6+C6</f>
        <v>0</v>
      </c>
    </row>
    <row r="7" spans="2:5" x14ac:dyDescent="0.3">
      <c r="B7" s="21" t="s">
        <v>47</v>
      </c>
      <c r="C7" s="24">
        <f>'IT - 109 MMU robotiky '!E18</f>
        <v>0</v>
      </c>
      <c r="D7" s="24">
        <f t="shared" si="0"/>
        <v>0</v>
      </c>
      <c r="E7" s="24">
        <f t="shared" si="1"/>
        <v>0</v>
      </c>
    </row>
    <row r="8" spans="2:5" x14ac:dyDescent="0.3">
      <c r="B8" s="21" t="s">
        <v>52</v>
      </c>
      <c r="C8" s="24">
        <f>'IT - 402 Školní klub 2'!E5</f>
        <v>0</v>
      </c>
      <c r="D8" s="24">
        <f t="shared" si="0"/>
        <v>0</v>
      </c>
      <c r="E8" s="24">
        <f t="shared" si="1"/>
        <v>0</v>
      </c>
    </row>
    <row r="9" spans="2:5" x14ac:dyDescent="0.3">
      <c r="B9" s="21" t="s">
        <v>51</v>
      </c>
      <c r="C9" s="24">
        <f>'IT - 407 MMU jazyky '!E15</f>
        <v>0</v>
      </c>
      <c r="D9" s="24">
        <f t="shared" si="0"/>
        <v>0</v>
      </c>
      <c r="E9" s="24">
        <f t="shared" si="1"/>
        <v>0</v>
      </c>
    </row>
    <row r="10" spans="2:5" x14ac:dyDescent="0.3">
      <c r="B10" s="21" t="s">
        <v>53</v>
      </c>
      <c r="C10" s="24">
        <f>'IT - 409 Kabinet'!E5</f>
        <v>0</v>
      </c>
      <c r="D10" s="24">
        <f t="shared" si="0"/>
        <v>0</v>
      </c>
      <c r="E10" s="24">
        <f t="shared" si="1"/>
        <v>0</v>
      </c>
    </row>
    <row r="11" spans="2:5" x14ac:dyDescent="0.3">
      <c r="B11" s="21" t="s">
        <v>54</v>
      </c>
      <c r="C11" s="24">
        <f>'IT - 410 Reedukační místnost'!E5</f>
        <v>0</v>
      </c>
      <c r="D11" s="24">
        <f t="shared" si="0"/>
        <v>0</v>
      </c>
      <c r="E11" s="24">
        <f t="shared" si="1"/>
        <v>0</v>
      </c>
    </row>
    <row r="12" spans="2:5" x14ac:dyDescent="0.3">
      <c r="B12" s="21" t="s">
        <v>55</v>
      </c>
      <c r="C12" s="24">
        <f>'IT - Kabinet F-CH'!E5</f>
        <v>0</v>
      </c>
      <c r="D12" s="24">
        <f t="shared" si="0"/>
        <v>0</v>
      </c>
      <c r="E12" s="24">
        <f t="shared" si="1"/>
        <v>0</v>
      </c>
    </row>
    <row r="13" spans="2:5" x14ac:dyDescent="0.3">
      <c r="B13" s="21" t="s">
        <v>57</v>
      </c>
      <c r="C13" s="24">
        <f>'IT - MMU Fyzika-Chemie'!E15</f>
        <v>0</v>
      </c>
      <c r="D13" s="24">
        <f t="shared" si="0"/>
        <v>0</v>
      </c>
      <c r="E13" s="24">
        <f t="shared" si="1"/>
        <v>0</v>
      </c>
    </row>
    <row r="14" spans="2:5" x14ac:dyDescent="0.3">
      <c r="B14" s="21" t="s">
        <v>92</v>
      </c>
      <c r="C14" s="24">
        <f>'Infrastruktura 108'!F37</f>
        <v>0</v>
      </c>
      <c r="D14" s="24">
        <f t="shared" si="0"/>
        <v>0</v>
      </c>
      <c r="E14" s="24">
        <f>D14+C14</f>
        <v>0</v>
      </c>
    </row>
    <row r="15" spans="2:5" x14ac:dyDescent="0.3">
      <c r="B15" s="21" t="s">
        <v>95</v>
      </c>
      <c r="C15" s="24">
        <f>'Infrastruktura 109'!F35</f>
        <v>0</v>
      </c>
      <c r="D15" s="24">
        <f t="shared" si="0"/>
        <v>0</v>
      </c>
      <c r="E15" s="24">
        <f t="shared" si="1"/>
        <v>0</v>
      </c>
    </row>
    <row r="16" spans="2:5" x14ac:dyDescent="0.3">
      <c r="B16" s="21" t="s">
        <v>97</v>
      </c>
      <c r="C16" s="24">
        <f>'Infrastruktura 107'!F34</f>
        <v>0</v>
      </c>
      <c r="D16" s="24">
        <f t="shared" si="0"/>
        <v>0</v>
      </c>
      <c r="E16" s="24">
        <f t="shared" si="1"/>
        <v>0</v>
      </c>
    </row>
    <row r="17" spans="2:5" s="2" customFormat="1" x14ac:dyDescent="0.3">
      <c r="B17" s="21" t="s">
        <v>101</v>
      </c>
      <c r="C17" s="24">
        <f>'Infrastruktura 407'!F39</f>
        <v>0</v>
      </c>
      <c r="D17" s="24">
        <f t="shared" si="0"/>
        <v>0</v>
      </c>
      <c r="E17" s="24">
        <f t="shared" si="1"/>
        <v>0</v>
      </c>
    </row>
    <row r="18" spans="2:5" s="2" customFormat="1" x14ac:dyDescent="0.3">
      <c r="B18" s="21" t="s">
        <v>103</v>
      </c>
      <c r="C18" s="24">
        <f>'Infrastruktura 402'!F33</f>
        <v>0</v>
      </c>
      <c r="D18" s="24">
        <f t="shared" si="0"/>
        <v>0</v>
      </c>
      <c r="E18" s="24">
        <f t="shared" si="1"/>
        <v>0</v>
      </c>
    </row>
    <row r="19" spans="2:5" s="2" customFormat="1" x14ac:dyDescent="0.3">
      <c r="B19" s="21" t="s">
        <v>105</v>
      </c>
      <c r="C19" s="24">
        <f>'Infrastruktura 410'!F33</f>
        <v>0</v>
      </c>
      <c r="D19" s="24">
        <f t="shared" si="0"/>
        <v>0</v>
      </c>
      <c r="E19" s="24">
        <f t="shared" si="1"/>
        <v>0</v>
      </c>
    </row>
    <row r="20" spans="2:5" s="2" customFormat="1" x14ac:dyDescent="0.3">
      <c r="B20" s="21" t="s">
        <v>108</v>
      </c>
      <c r="C20" s="24">
        <f>'Infrastruktura 409'!F33</f>
        <v>0</v>
      </c>
      <c r="D20" s="24">
        <f t="shared" si="0"/>
        <v>0</v>
      </c>
      <c r="E20" s="24">
        <f t="shared" si="1"/>
        <v>0</v>
      </c>
    </row>
    <row r="21" spans="2:5" s="2" customFormat="1" x14ac:dyDescent="0.3">
      <c r="B21" s="21" t="s">
        <v>114</v>
      </c>
      <c r="C21" s="24">
        <f>'Infrastruktura 403'!F24</f>
        <v>0</v>
      </c>
      <c r="D21" s="24">
        <f t="shared" si="0"/>
        <v>0</v>
      </c>
      <c r="E21" s="24">
        <f t="shared" si="1"/>
        <v>0</v>
      </c>
    </row>
    <row r="22" spans="2:5" s="2" customFormat="1" x14ac:dyDescent="0.3">
      <c r="B22" s="21" t="s">
        <v>125</v>
      </c>
      <c r="C22" s="24">
        <f>'Infrastruktura Fyzika-Chemie'!F45</f>
        <v>0</v>
      </c>
      <c r="D22" s="24">
        <f t="shared" si="0"/>
        <v>0</v>
      </c>
      <c r="E22" s="24">
        <f t="shared" si="1"/>
        <v>0</v>
      </c>
    </row>
    <row r="23" spans="2:5" s="2" customFormat="1" ht="15" customHeight="1" x14ac:dyDescent="0.3">
      <c r="B23" s="21" t="s">
        <v>129</v>
      </c>
      <c r="C23" s="24">
        <f>'Infrastruktura kabinetu F-CH'!F34</f>
        <v>0</v>
      </c>
      <c r="D23" s="24">
        <f t="shared" si="0"/>
        <v>0</v>
      </c>
      <c r="E23" s="24">
        <f t="shared" si="1"/>
        <v>0</v>
      </c>
    </row>
    <row r="24" spans="2:5" s="2" customFormat="1" ht="15" customHeight="1" x14ac:dyDescent="0.3">
      <c r="B24" s="21" t="s">
        <v>175</v>
      </c>
      <c r="C24" s="24">
        <f>Konektivita!F24</f>
        <v>0</v>
      </c>
      <c r="D24" s="24">
        <f t="shared" si="0"/>
        <v>0</v>
      </c>
      <c r="E24" s="24">
        <f t="shared" si="1"/>
        <v>0</v>
      </c>
    </row>
    <row r="25" spans="2:5" x14ac:dyDescent="0.3">
      <c r="B25" s="21" t="s">
        <v>204</v>
      </c>
      <c r="C25" s="24">
        <f>'Rozvody datové kabeláže'!F18</f>
        <v>0</v>
      </c>
      <c r="D25" s="24">
        <f t="shared" si="0"/>
        <v>0</v>
      </c>
      <c r="E25" s="24">
        <f t="shared" si="1"/>
        <v>0</v>
      </c>
    </row>
    <row r="26" spans="2:5" x14ac:dyDescent="0.3">
      <c r="B26" s="23" t="s">
        <v>15</v>
      </c>
      <c r="C26" s="25">
        <f>SUM(C5:C25)</f>
        <v>0</v>
      </c>
      <c r="D26" s="25">
        <f>SUM(D5:D25)</f>
        <v>0</v>
      </c>
      <c r="E26" s="25">
        <f>SUM(E5:E25)</f>
        <v>0</v>
      </c>
    </row>
  </sheetData>
  <phoneticPr fontId="0" type="noConversion"/>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5F0D5-824C-496A-AC2B-2F1D91CC3C7A}">
  <sheetPr codeName="List10"/>
  <dimension ref="A1:H17"/>
  <sheetViews>
    <sheetView topLeftCell="A16" zoomScaleNormal="100" workbookViewId="0">
      <selection activeCell="D5" sqref="D5"/>
    </sheetView>
  </sheetViews>
  <sheetFormatPr defaultRowHeight="14.4" x14ac:dyDescent="0.3"/>
  <cols>
    <col min="1" max="1" width="109.109375" style="2" customWidth="1"/>
    <col min="2" max="2" width="5" style="1" customWidth="1"/>
    <col min="3" max="3" width="4.5546875" style="1" customWidth="1"/>
    <col min="4" max="4" width="10.44140625" style="1" customWidth="1"/>
    <col min="5" max="5" width="10.88671875" style="1" customWidth="1"/>
    <col min="6" max="6" width="9.88671875" style="1" customWidth="1"/>
    <col min="7" max="7" width="11.88671875" style="1" customWidth="1"/>
    <col min="8" max="8" width="14.109375" style="2" customWidth="1"/>
    <col min="9" max="16384" width="8.88671875" style="2"/>
  </cols>
  <sheetData>
    <row r="1" spans="1:8" ht="52.2" customHeight="1" x14ac:dyDescent="0.3">
      <c r="A1" s="58" t="s">
        <v>10</v>
      </c>
      <c r="B1" s="58"/>
      <c r="C1" s="58"/>
      <c r="D1" s="58"/>
      <c r="E1" s="58"/>
      <c r="F1" s="58"/>
      <c r="G1" s="58"/>
      <c r="H1" s="58"/>
    </row>
    <row r="2" spans="1:8" ht="27" customHeight="1" x14ac:dyDescent="0.3">
      <c r="A2" s="42" t="s">
        <v>57</v>
      </c>
      <c r="B2" s="42"/>
      <c r="C2" s="42"/>
      <c r="D2" s="42"/>
      <c r="E2" s="42"/>
      <c r="F2" s="42"/>
      <c r="G2" s="42"/>
      <c r="H2" s="42"/>
    </row>
    <row r="3" spans="1:8" ht="24.75" customHeight="1" x14ac:dyDescent="0.3">
      <c r="A3" s="42"/>
      <c r="B3" s="42"/>
      <c r="C3" s="42"/>
      <c r="D3" s="42"/>
      <c r="E3" s="42"/>
      <c r="F3" s="42"/>
      <c r="G3" s="42"/>
      <c r="H3" s="42"/>
    </row>
    <row r="4" spans="1:8" ht="41.4" customHeight="1" thickBot="1" x14ac:dyDescent="0.35">
      <c r="A4" s="57" t="s">
        <v>35</v>
      </c>
      <c r="B4" s="51" t="s">
        <v>0</v>
      </c>
      <c r="C4" s="50" t="s">
        <v>1</v>
      </c>
      <c r="D4" s="50" t="s">
        <v>2</v>
      </c>
      <c r="E4" s="50" t="s">
        <v>3</v>
      </c>
      <c r="F4" s="50" t="s">
        <v>6</v>
      </c>
      <c r="G4" s="50" t="s">
        <v>4</v>
      </c>
      <c r="H4" s="50" t="s">
        <v>9</v>
      </c>
    </row>
    <row r="5" spans="1:8" ht="277.5" customHeight="1" x14ac:dyDescent="0.3">
      <c r="A5" s="56" t="s">
        <v>56</v>
      </c>
      <c r="B5" s="53" t="s">
        <v>5</v>
      </c>
      <c r="C5" s="55">
        <v>1</v>
      </c>
      <c r="D5" s="54"/>
      <c r="E5" s="30">
        <f>ABS(C5*D5)</f>
        <v>0</v>
      </c>
      <c r="F5" s="30">
        <f>ABS(G5-E5)</f>
        <v>0</v>
      </c>
      <c r="G5" s="29">
        <f>ABS(E5*1.21)</f>
        <v>0</v>
      </c>
      <c r="H5" s="37" t="s">
        <v>25</v>
      </c>
    </row>
    <row r="6" spans="1:8" ht="146.4" customHeight="1" x14ac:dyDescent="0.3">
      <c r="A6" s="36" t="s">
        <v>33</v>
      </c>
      <c r="B6" s="53" t="s">
        <v>5</v>
      </c>
      <c r="C6" s="7">
        <v>10</v>
      </c>
      <c r="D6" s="31"/>
      <c r="E6" s="30">
        <f>ABS(C6*D6)</f>
        <v>0</v>
      </c>
      <c r="F6" s="30">
        <f>ABS(G6-E6)</f>
        <v>0</v>
      </c>
      <c r="G6" s="29">
        <f>ABS(E6*1.21)</f>
        <v>0</v>
      </c>
      <c r="H6" s="37" t="s">
        <v>25</v>
      </c>
    </row>
    <row r="7" spans="1:8" ht="205.2" customHeight="1" x14ac:dyDescent="0.3">
      <c r="A7" s="11" t="s">
        <v>32</v>
      </c>
      <c r="B7" s="53" t="s">
        <v>5</v>
      </c>
      <c r="C7" s="7">
        <v>1</v>
      </c>
      <c r="D7" s="31"/>
      <c r="E7" s="30">
        <f>ABS(C7*D7)</f>
        <v>0</v>
      </c>
      <c r="F7" s="30">
        <f>ABS(G7-E7)</f>
        <v>0</v>
      </c>
      <c r="G7" s="29">
        <f>ABS(E7*1.21)</f>
        <v>0</v>
      </c>
      <c r="H7" s="13"/>
    </row>
    <row r="8" spans="1:8" ht="170.4" customHeight="1" x14ac:dyDescent="0.3">
      <c r="A8" s="35" t="s">
        <v>50</v>
      </c>
      <c r="B8" s="53" t="s">
        <v>5</v>
      </c>
      <c r="C8" s="7">
        <v>10</v>
      </c>
      <c r="D8" s="31"/>
      <c r="E8" s="30">
        <f>ABS(C8*D8)</f>
        <v>0</v>
      </c>
      <c r="F8" s="30">
        <f>ABS(G8-E8)</f>
        <v>0</v>
      </c>
      <c r="G8" s="29">
        <f>ABS(E8*1.21)</f>
        <v>0</v>
      </c>
      <c r="H8" s="13"/>
    </row>
    <row r="9" spans="1:8" ht="150" customHeight="1" x14ac:dyDescent="0.3">
      <c r="A9" s="36" t="s">
        <v>29</v>
      </c>
      <c r="B9" s="53" t="s">
        <v>5</v>
      </c>
      <c r="C9" s="7">
        <v>1</v>
      </c>
      <c r="D9" s="31"/>
      <c r="E9" s="30">
        <f>ABS(C9*D9)</f>
        <v>0</v>
      </c>
      <c r="F9" s="30">
        <f>ABS(G9-E9)</f>
        <v>0</v>
      </c>
      <c r="G9" s="29">
        <f>ABS(E9*1.21)</f>
        <v>0</v>
      </c>
      <c r="H9" s="37" t="s">
        <v>25</v>
      </c>
    </row>
    <row r="10" spans="1:8" ht="175.65" customHeight="1" x14ac:dyDescent="0.3">
      <c r="A10" s="38" t="s">
        <v>28</v>
      </c>
      <c r="B10" s="53" t="s">
        <v>5</v>
      </c>
      <c r="C10" s="7">
        <v>1</v>
      </c>
      <c r="D10" s="31"/>
      <c r="E10" s="30">
        <f>ABS(C10*D10)</f>
        <v>0</v>
      </c>
      <c r="F10" s="30">
        <f>ABS(G10-E10)</f>
        <v>0</v>
      </c>
      <c r="G10" s="29">
        <f>ABS(E10*1.21)</f>
        <v>0</v>
      </c>
      <c r="H10" s="37" t="s">
        <v>27</v>
      </c>
    </row>
    <row r="11" spans="1:8" ht="76.2" customHeight="1" x14ac:dyDescent="0.3">
      <c r="A11" s="36" t="s">
        <v>26</v>
      </c>
      <c r="B11" s="53" t="s">
        <v>5</v>
      </c>
      <c r="C11" s="7">
        <v>1</v>
      </c>
      <c r="D11" s="31"/>
      <c r="E11" s="30">
        <f>ABS(C11*D11)</f>
        <v>0</v>
      </c>
      <c r="F11" s="30">
        <f>ABS(G11-E11)</f>
        <v>0</v>
      </c>
      <c r="G11" s="29">
        <f>ABS(E11*1.21)</f>
        <v>0</v>
      </c>
      <c r="H11" s="37" t="s">
        <v>25</v>
      </c>
    </row>
    <row r="12" spans="1:8" ht="111.6" customHeight="1" x14ac:dyDescent="0.3">
      <c r="A12" s="11" t="s">
        <v>24</v>
      </c>
      <c r="B12" s="53" t="s">
        <v>5</v>
      </c>
      <c r="C12" s="7">
        <v>1</v>
      </c>
      <c r="D12" s="31"/>
      <c r="E12" s="30">
        <f>ABS(C12*D12)</f>
        <v>0</v>
      </c>
      <c r="F12" s="30">
        <f>ABS(G12-E12)</f>
        <v>0</v>
      </c>
      <c r="G12" s="29">
        <f>ABS(E12*1.21)</f>
        <v>0</v>
      </c>
      <c r="H12" s="13"/>
    </row>
    <row r="13" spans="1:8" ht="213.75" customHeight="1" x14ac:dyDescent="0.3">
      <c r="A13" s="35" t="s">
        <v>23</v>
      </c>
      <c r="B13" s="53" t="s">
        <v>5</v>
      </c>
      <c r="C13" s="7">
        <v>1</v>
      </c>
      <c r="D13" s="31"/>
      <c r="E13" s="30">
        <f>ABS(C13*D13)</f>
        <v>0</v>
      </c>
      <c r="F13" s="30">
        <f>ABS(G13-E13)</f>
        <v>0</v>
      </c>
      <c r="G13" s="29">
        <f>ABS(E13*1.21)</f>
        <v>0</v>
      </c>
      <c r="H13" s="13"/>
    </row>
    <row r="14" spans="1:8" ht="110.4" customHeight="1" x14ac:dyDescent="0.3">
      <c r="A14" s="36" t="s">
        <v>22</v>
      </c>
      <c r="B14" s="53" t="s">
        <v>5</v>
      </c>
      <c r="C14" s="7">
        <v>1</v>
      </c>
      <c r="D14" s="31"/>
      <c r="E14" s="30">
        <f>ABS(C14*D14)</f>
        <v>0</v>
      </c>
      <c r="F14" s="30">
        <f>ABS(G14-E14)</f>
        <v>0</v>
      </c>
      <c r="G14" s="29">
        <f>ABS(E14*1.21)</f>
        <v>0</v>
      </c>
      <c r="H14" s="21"/>
    </row>
    <row r="15" spans="1:8" ht="21.75" customHeight="1" thickBot="1" x14ac:dyDescent="0.35">
      <c r="A15" s="5"/>
      <c r="B15" s="6"/>
      <c r="C15" s="6"/>
      <c r="D15" s="28"/>
      <c r="E15" s="27">
        <f>SUM(E5:E14)</f>
        <v>0</v>
      </c>
      <c r="F15" s="27">
        <f>ABS(G15-E15)</f>
        <v>0</v>
      </c>
      <c r="G15" s="26">
        <f>ABS(E15*1.21)</f>
        <v>0</v>
      </c>
    </row>
    <row r="17" spans="1:1" x14ac:dyDescent="0.3">
      <c r="A17" s="8" t="s">
        <v>17</v>
      </c>
    </row>
  </sheetData>
  <protectedRanges>
    <protectedRange sqref="H5" name="Oblast1_3"/>
    <protectedRange sqref="H6" name="Oblast1_4"/>
    <protectedRange sqref="H9" name="Oblast1_5"/>
    <protectedRange sqref="H10" name="Oblast1_6"/>
    <protectedRange sqref="H11" name="Oblast1_7"/>
  </protectedRanges>
  <mergeCells count="3">
    <mergeCell ref="A2:G3"/>
    <mergeCell ref="H2:H3"/>
    <mergeCell ref="A1:H1"/>
  </mergeCells>
  <pageMargins left="0.70866141732283472" right="0.70866141732283472"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BE613-9BEB-4C32-943E-E443CB5BA48F}">
  <sheetPr codeName="List11">
    <pageSetUpPr fitToPage="1"/>
  </sheetPr>
  <dimension ref="A2:G39"/>
  <sheetViews>
    <sheetView topLeftCell="A28" zoomScale="120" zoomScaleNormal="120" workbookViewId="0">
      <selection activeCell="E11" sqref="E11"/>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6" width="16" style="2" customWidth="1"/>
    <col min="7" max="7" width="15.5546875" style="2" customWidth="1"/>
    <col min="8" max="16384" width="8.88671875" style="2"/>
  </cols>
  <sheetData>
    <row r="2" spans="1:7" ht="15.6" x14ac:dyDescent="0.3">
      <c r="B2" s="86" t="s">
        <v>91</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90"/>
      <c r="F9" s="90">
        <f>SUM(F10,F13,F16,F18)</f>
        <v>0</v>
      </c>
      <c r="G9" s="90">
        <f>PRODUCT(F9,1.21)</f>
        <v>0</v>
      </c>
    </row>
    <row r="10" spans="1:7" x14ac:dyDescent="0.3">
      <c r="A10" s="69"/>
      <c r="B10" s="70" t="s">
        <v>83</v>
      </c>
      <c r="C10" s="69" t="s">
        <v>63</v>
      </c>
      <c r="D10" s="69"/>
      <c r="E10" s="91"/>
      <c r="F10" s="92">
        <f>SUM(F11:F12)</f>
        <v>0</v>
      </c>
      <c r="G10" s="92">
        <f>F10*1.21</f>
        <v>0</v>
      </c>
    </row>
    <row r="11" spans="1:7" ht="14.55" customHeight="1" x14ac:dyDescent="0.3">
      <c r="A11" s="67"/>
      <c r="B11" s="75" t="s">
        <v>82</v>
      </c>
      <c r="C11" s="84" t="s">
        <v>5</v>
      </c>
      <c r="D11" s="84">
        <v>6</v>
      </c>
      <c r="E11" s="93"/>
      <c r="F11" s="94">
        <f>D11*E11</f>
        <v>0</v>
      </c>
      <c r="G11" s="94">
        <f>F11*1.21</f>
        <v>0</v>
      </c>
    </row>
    <row r="12" spans="1:7" ht="14.55" customHeight="1" x14ac:dyDescent="0.3">
      <c r="A12" s="67"/>
      <c r="B12" s="75" t="s">
        <v>81</v>
      </c>
      <c r="C12" s="84" t="s">
        <v>5</v>
      </c>
      <c r="D12" s="84">
        <v>6</v>
      </c>
      <c r="E12" s="93"/>
      <c r="F12" s="94">
        <f>D12*E12</f>
        <v>0</v>
      </c>
      <c r="G12" s="94">
        <f>F12*1.21</f>
        <v>0</v>
      </c>
    </row>
    <row r="13" spans="1:7" x14ac:dyDescent="0.3">
      <c r="A13" s="69"/>
      <c r="B13" s="82" t="s">
        <v>80</v>
      </c>
      <c r="C13" s="69" t="s">
        <v>63</v>
      </c>
      <c r="D13" s="69"/>
      <c r="E13" s="91"/>
      <c r="F13" s="92">
        <f>SUM(F14:F15)</f>
        <v>0</v>
      </c>
      <c r="G13" s="92">
        <f>F13*1.21</f>
        <v>0</v>
      </c>
    </row>
    <row r="14" spans="1:7" x14ac:dyDescent="0.3">
      <c r="A14" s="67"/>
      <c r="B14" s="83" t="s">
        <v>79</v>
      </c>
      <c r="C14" s="71" t="s">
        <v>5</v>
      </c>
      <c r="D14" s="71">
        <v>33</v>
      </c>
      <c r="E14" s="95"/>
      <c r="F14" s="94">
        <f>D14*E14</f>
        <v>0</v>
      </c>
      <c r="G14" s="94">
        <f>F14*1.21</f>
        <v>0</v>
      </c>
    </row>
    <row r="15" spans="1:7" x14ac:dyDescent="0.3">
      <c r="A15" s="67"/>
      <c r="B15" s="81" t="s">
        <v>78</v>
      </c>
      <c r="C15" s="71" t="s">
        <v>5</v>
      </c>
      <c r="D15" s="71">
        <v>33</v>
      </c>
      <c r="E15" s="95"/>
      <c r="F15" s="94">
        <f>D15*E15</f>
        <v>0</v>
      </c>
      <c r="G15" s="94">
        <f>F15*1.21</f>
        <v>0</v>
      </c>
    </row>
    <row r="16" spans="1:7" x14ac:dyDescent="0.3">
      <c r="A16" s="69"/>
      <c r="B16" s="82" t="s">
        <v>77</v>
      </c>
      <c r="C16" s="69" t="s">
        <v>63</v>
      </c>
      <c r="D16" s="69"/>
      <c r="E16" s="91"/>
      <c r="F16" s="92">
        <f>SUM(F17:F17)</f>
        <v>0</v>
      </c>
      <c r="G16" s="92">
        <f>F16*1.21</f>
        <v>0</v>
      </c>
    </row>
    <row r="17" spans="1:7" x14ac:dyDescent="0.3">
      <c r="A17" s="67"/>
      <c r="B17" s="81" t="s">
        <v>76</v>
      </c>
      <c r="C17" s="71" t="s">
        <v>5</v>
      </c>
      <c r="D17" s="71">
        <v>140</v>
      </c>
      <c r="E17" s="95"/>
      <c r="F17" s="94">
        <f>D17*E17</f>
        <v>0</v>
      </c>
      <c r="G17" s="94">
        <f>F17*1.21</f>
        <v>0</v>
      </c>
    </row>
    <row r="18" spans="1:7" x14ac:dyDescent="0.3">
      <c r="A18" s="69"/>
      <c r="B18" s="70" t="s">
        <v>59</v>
      </c>
      <c r="C18" s="69" t="s">
        <v>63</v>
      </c>
      <c r="D18" s="69"/>
      <c r="E18" s="91"/>
      <c r="F18" s="91">
        <f>F19</f>
        <v>0</v>
      </c>
      <c r="G18" s="91">
        <f>PRODUCT(F18,1.21)</f>
        <v>0</v>
      </c>
    </row>
    <row r="19" spans="1:7" ht="21.6" x14ac:dyDescent="0.3">
      <c r="A19" s="66"/>
      <c r="B19" s="89" t="s">
        <v>75</v>
      </c>
      <c r="C19" s="71" t="s">
        <v>5</v>
      </c>
      <c r="D19" s="71">
        <v>1</v>
      </c>
      <c r="E19" s="96"/>
      <c r="F19" s="94">
        <f>E19*D19</f>
        <v>0</v>
      </c>
      <c r="G19" s="94">
        <f>F19*1.21</f>
        <v>0</v>
      </c>
    </row>
    <row r="20" spans="1:7" x14ac:dyDescent="0.3">
      <c r="A20" s="79"/>
      <c r="B20" s="80" t="s">
        <v>74</v>
      </c>
      <c r="C20" s="79"/>
      <c r="D20" s="79"/>
      <c r="E20" s="90"/>
      <c r="F20" s="90">
        <f>SUM(F21,F26,F30,F33)</f>
        <v>0</v>
      </c>
      <c r="G20" s="90">
        <f>PRODUCT(F20,1.21)</f>
        <v>0</v>
      </c>
    </row>
    <row r="21" spans="1:7" x14ac:dyDescent="0.3">
      <c r="A21" s="77"/>
      <c r="B21" s="78" t="s">
        <v>73</v>
      </c>
      <c r="C21" s="77" t="s">
        <v>63</v>
      </c>
      <c r="D21" s="77"/>
      <c r="E21" s="92"/>
      <c r="F21" s="92">
        <f>SUM(F22:F25)</f>
        <v>0</v>
      </c>
      <c r="G21" s="92">
        <f>PRODUCT(F21,1.21)</f>
        <v>0</v>
      </c>
    </row>
    <row r="22" spans="1:7" x14ac:dyDescent="0.3">
      <c r="A22" s="72"/>
      <c r="B22" s="73" t="s">
        <v>72</v>
      </c>
      <c r="C22" s="72" t="s">
        <v>5</v>
      </c>
      <c r="D22" s="72">
        <v>2</v>
      </c>
      <c r="E22" s="96"/>
      <c r="F22" s="94">
        <f>E22*D22</f>
        <v>0</v>
      </c>
      <c r="G22" s="94">
        <f>PRODUCT(F22,1.21)</f>
        <v>0</v>
      </c>
    </row>
    <row r="23" spans="1:7" x14ac:dyDescent="0.3">
      <c r="A23" s="72"/>
      <c r="B23" s="73" t="s">
        <v>71</v>
      </c>
      <c r="C23" s="72" t="s">
        <v>5</v>
      </c>
      <c r="D23" s="72">
        <v>30</v>
      </c>
      <c r="E23" s="96"/>
      <c r="F23" s="94">
        <f t="shared" ref="F23:F25" si="0">E23*D23</f>
        <v>0</v>
      </c>
      <c r="G23" s="94">
        <f>PRODUCT(F23,1.21)</f>
        <v>0</v>
      </c>
    </row>
    <row r="24" spans="1:7" x14ac:dyDescent="0.3">
      <c r="A24" s="74"/>
      <c r="B24" s="73" t="s">
        <v>70</v>
      </c>
      <c r="C24" s="72" t="s">
        <v>5</v>
      </c>
      <c r="D24" s="72">
        <v>2</v>
      </c>
      <c r="E24" s="96"/>
      <c r="F24" s="94">
        <f t="shared" si="0"/>
        <v>0</v>
      </c>
      <c r="G24" s="94">
        <f>PRODUCT(F24,1.21)</f>
        <v>0</v>
      </c>
    </row>
    <row r="25" spans="1:7" x14ac:dyDescent="0.3">
      <c r="A25" s="74"/>
      <c r="B25" s="73" t="s">
        <v>69</v>
      </c>
      <c r="C25" s="72" t="s">
        <v>5</v>
      </c>
      <c r="D25" s="72">
        <v>30</v>
      </c>
      <c r="E25" s="96"/>
      <c r="F25" s="94">
        <f t="shared" si="0"/>
        <v>0</v>
      </c>
      <c r="G25" s="94">
        <f>PRODUCT(F25,1.21)</f>
        <v>0</v>
      </c>
    </row>
    <row r="26" spans="1:7" x14ac:dyDescent="0.3">
      <c r="A26" s="69"/>
      <c r="B26" s="76" t="s">
        <v>68</v>
      </c>
      <c r="C26" s="69" t="s">
        <v>63</v>
      </c>
      <c r="D26" s="69"/>
      <c r="E26" s="91"/>
      <c r="F26" s="91">
        <f>SUM(F27:F29)</f>
        <v>0</v>
      </c>
      <c r="G26" s="91">
        <f>F26*1.21</f>
        <v>0</v>
      </c>
    </row>
    <row r="27" spans="1:7" x14ac:dyDescent="0.3">
      <c r="A27" s="67"/>
      <c r="B27" s="75" t="s">
        <v>67</v>
      </c>
      <c r="C27" s="71" t="s">
        <v>5</v>
      </c>
      <c r="D27" s="71">
        <v>25</v>
      </c>
      <c r="E27" s="95"/>
      <c r="F27" s="99">
        <f>E27*D27</f>
        <v>0</v>
      </c>
      <c r="G27" s="99">
        <f>F27*1.21</f>
        <v>0</v>
      </c>
    </row>
    <row r="28" spans="1:7" x14ac:dyDescent="0.3">
      <c r="A28" s="67"/>
      <c r="B28" s="75" t="s">
        <v>66</v>
      </c>
      <c r="C28" s="71" t="s">
        <v>5</v>
      </c>
      <c r="D28" s="71">
        <v>2</v>
      </c>
      <c r="E28" s="95"/>
      <c r="F28" s="99">
        <f t="shared" ref="F28:F29" si="1">E28*D28</f>
        <v>0</v>
      </c>
      <c r="G28" s="99">
        <f>F28*1.21</f>
        <v>0</v>
      </c>
    </row>
    <row r="29" spans="1:7" x14ac:dyDescent="0.3">
      <c r="A29" s="67"/>
      <c r="B29" s="75" t="s">
        <v>65</v>
      </c>
      <c r="C29" s="71" t="s">
        <v>5</v>
      </c>
      <c r="D29" s="71">
        <v>27</v>
      </c>
      <c r="E29" s="95"/>
      <c r="F29" s="99">
        <f t="shared" si="1"/>
        <v>0</v>
      </c>
      <c r="G29" s="99">
        <f>F29*1.21</f>
        <v>0</v>
      </c>
    </row>
    <row r="30" spans="1:7" x14ac:dyDescent="0.3">
      <c r="A30" s="69"/>
      <c r="B30" s="70" t="s">
        <v>64</v>
      </c>
      <c r="C30" s="69" t="s">
        <v>63</v>
      </c>
      <c r="D30" s="69"/>
      <c r="E30" s="91"/>
      <c r="F30" s="91">
        <f>SUM(F31:F32)</f>
        <v>0</v>
      </c>
      <c r="G30" s="91">
        <f>F30*1.21</f>
        <v>0</v>
      </c>
    </row>
    <row r="31" spans="1:7" x14ac:dyDescent="0.3">
      <c r="A31" s="67"/>
      <c r="B31" s="75" t="s">
        <v>62</v>
      </c>
      <c r="C31" s="71" t="s">
        <v>61</v>
      </c>
      <c r="D31" s="71">
        <v>630</v>
      </c>
      <c r="E31" s="95"/>
      <c r="F31" s="99">
        <f>E31*D31</f>
        <v>0</v>
      </c>
      <c r="G31" s="100">
        <f>F31*1.21</f>
        <v>0</v>
      </c>
    </row>
    <row r="32" spans="1:7" x14ac:dyDescent="0.3">
      <c r="A32" s="74"/>
      <c r="B32" s="73" t="s">
        <v>60</v>
      </c>
      <c r="C32" s="72" t="s">
        <v>5</v>
      </c>
      <c r="D32" s="72">
        <v>29</v>
      </c>
      <c r="E32" s="96"/>
      <c r="F32" s="99">
        <f>E32*D32</f>
        <v>0</v>
      </c>
      <c r="G32" s="100">
        <f>F32*1.21</f>
        <v>0</v>
      </c>
    </row>
    <row r="33" spans="1:7" x14ac:dyDescent="0.3">
      <c r="A33" s="69"/>
      <c r="B33" s="70" t="s">
        <v>59</v>
      </c>
      <c r="C33" s="69"/>
      <c r="D33" s="69"/>
      <c r="E33" s="91"/>
      <c r="F33" s="91">
        <f>F34</f>
        <v>0</v>
      </c>
      <c r="G33" s="91">
        <f>F33*1.21</f>
        <v>0</v>
      </c>
    </row>
    <row r="34" spans="1:7" ht="21.6" x14ac:dyDescent="0.3">
      <c r="A34" s="67"/>
      <c r="B34" s="75" t="s">
        <v>58</v>
      </c>
      <c r="C34" s="71" t="s">
        <v>5</v>
      </c>
      <c r="D34" s="71">
        <v>1</v>
      </c>
      <c r="E34" s="96"/>
      <c r="F34" s="94">
        <f>E34*D34</f>
        <v>0</v>
      </c>
      <c r="G34" s="94">
        <f>F34*1.21</f>
        <v>0</v>
      </c>
    </row>
    <row r="35" spans="1:7" x14ac:dyDescent="0.3">
      <c r="A35" s="66"/>
      <c r="B35" s="65"/>
      <c r="C35" s="65"/>
      <c r="D35" s="65"/>
      <c r="E35" s="65"/>
      <c r="F35" s="64"/>
      <c r="G35" s="63"/>
    </row>
    <row r="36" spans="1:7" x14ac:dyDescent="0.3">
      <c r="A36" s="62"/>
      <c r="C36" s="61"/>
      <c r="D36" s="61"/>
      <c r="E36" s="61"/>
      <c r="F36" s="61"/>
    </row>
    <row r="37" spans="1:7" x14ac:dyDescent="0.3">
      <c r="A37" s="59"/>
      <c r="B37" s="60" t="s">
        <v>15</v>
      </c>
      <c r="C37" s="59"/>
      <c r="D37" s="59"/>
      <c r="E37" s="59"/>
      <c r="F37" s="97">
        <f>SUM(F9,F20)</f>
        <v>0</v>
      </c>
      <c r="G37" s="97">
        <f>SUM(G9,G20)</f>
        <v>0</v>
      </c>
    </row>
    <row r="38" spans="1:7" x14ac:dyDescent="0.3">
      <c r="F38" s="98"/>
      <c r="G38" s="98"/>
    </row>
    <row r="39" spans="1:7" x14ac:dyDescent="0.3">
      <c r="B39" s="2" t="s">
        <v>8</v>
      </c>
    </row>
  </sheetData>
  <mergeCells count="2">
    <mergeCell ref="B35:E35"/>
    <mergeCell ref="B4:G6"/>
  </mergeCells>
  <pageMargins left="0.7" right="0.7" top="0.78740157499999996" bottom="0.78740157499999996" header="0.3" footer="0.3"/>
  <pageSetup paperSize="9" scale="83" fitToHeight="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026B0-BE61-40A0-AACF-3978121D1813}">
  <sheetPr codeName="List12">
    <pageSetUpPr fitToPage="1"/>
  </sheetPr>
  <dimension ref="A2:G37"/>
  <sheetViews>
    <sheetView zoomScale="120" zoomScaleNormal="120" workbookViewId="0">
      <selection activeCell="B4" sqref="B4:G6"/>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6" width="15.44140625" style="2" customWidth="1"/>
    <col min="7" max="7" width="14.88671875" style="2" customWidth="1"/>
    <col min="8" max="16384" width="8.88671875" style="2"/>
  </cols>
  <sheetData>
    <row r="2" spans="1:7" ht="15.6" x14ac:dyDescent="0.3">
      <c r="B2" s="86" t="s">
        <v>94</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2</v>
      </c>
      <c r="E11" s="104"/>
      <c r="F11" s="105">
        <f>D11*E11</f>
        <v>0</v>
      </c>
      <c r="G11" s="105">
        <f>F11*1.21</f>
        <v>0</v>
      </c>
    </row>
    <row r="12" spans="1:7" ht="14.55" customHeight="1" x14ac:dyDescent="0.3">
      <c r="A12" s="67"/>
      <c r="B12" s="75" t="s">
        <v>81</v>
      </c>
      <c r="C12" s="84" t="s">
        <v>5</v>
      </c>
      <c r="D12" s="84">
        <v>1</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8</v>
      </c>
      <c r="E14" s="106"/>
      <c r="F14" s="105">
        <f>D14*E14</f>
        <v>0</v>
      </c>
      <c r="G14" s="105">
        <f>F14*1.21</f>
        <v>0</v>
      </c>
    </row>
    <row r="15" spans="1:7" x14ac:dyDescent="0.3">
      <c r="A15" s="67"/>
      <c r="B15" s="81" t="s">
        <v>78</v>
      </c>
      <c r="C15" s="71" t="s">
        <v>5</v>
      </c>
      <c r="D15" s="71">
        <v>8</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30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79"/>
      <c r="F20" s="90">
        <f>SUM(F21,F24,F28,F31)</f>
        <v>0</v>
      </c>
      <c r="G20" s="90">
        <f>PRODUCT(F20,1.21)</f>
        <v>0</v>
      </c>
    </row>
    <row r="21" spans="1:7" x14ac:dyDescent="0.3">
      <c r="A21" s="77"/>
      <c r="B21" s="78" t="s">
        <v>73</v>
      </c>
      <c r="C21" s="77" t="s">
        <v>63</v>
      </c>
      <c r="D21" s="77"/>
      <c r="E21" s="77"/>
      <c r="F21" s="92">
        <f>SUM(F22:F23)</f>
        <v>0</v>
      </c>
      <c r="G21" s="92">
        <f>PRODUCT(F21,1.21)</f>
        <v>0</v>
      </c>
    </row>
    <row r="22" spans="1:7" x14ac:dyDescent="0.3">
      <c r="A22" s="72"/>
      <c r="B22" s="73" t="s">
        <v>93</v>
      </c>
      <c r="C22" s="72" t="s">
        <v>5</v>
      </c>
      <c r="D22" s="72">
        <v>5</v>
      </c>
      <c r="E22" s="88"/>
      <c r="F22" s="94">
        <f>E22*D22</f>
        <v>0</v>
      </c>
      <c r="G22" s="94">
        <f>PRODUCT(F22,1.21)</f>
        <v>0</v>
      </c>
    </row>
    <row r="23" spans="1:7" x14ac:dyDescent="0.3">
      <c r="A23" s="74"/>
      <c r="B23" s="73" t="s">
        <v>69</v>
      </c>
      <c r="C23" s="72" t="s">
        <v>5</v>
      </c>
      <c r="D23" s="72">
        <v>5</v>
      </c>
      <c r="E23" s="88"/>
      <c r="F23" s="94">
        <f>E23*D23</f>
        <v>0</v>
      </c>
      <c r="G23" s="94">
        <f>PRODUCT(F23,1.21)</f>
        <v>0</v>
      </c>
    </row>
    <row r="24" spans="1:7" x14ac:dyDescent="0.3">
      <c r="A24" s="69"/>
      <c r="B24" s="76" t="s">
        <v>68</v>
      </c>
      <c r="C24" s="69" t="s">
        <v>63</v>
      </c>
      <c r="D24" s="69"/>
      <c r="E24" s="69"/>
      <c r="F24" s="91">
        <f>SUM(F25:F27)</f>
        <v>0</v>
      </c>
      <c r="G24" s="91">
        <f>F24*1.21</f>
        <v>0</v>
      </c>
    </row>
    <row r="25" spans="1:7" x14ac:dyDescent="0.3">
      <c r="A25" s="67"/>
      <c r="B25" s="75" t="s">
        <v>67</v>
      </c>
      <c r="C25" s="71" t="s">
        <v>5</v>
      </c>
      <c r="D25" s="71">
        <v>1</v>
      </c>
      <c r="E25" s="87"/>
      <c r="F25" s="99">
        <f>E25*D25</f>
        <v>0</v>
      </c>
      <c r="G25" s="99">
        <f>F25*1.21</f>
        <v>0</v>
      </c>
    </row>
    <row r="26" spans="1:7" x14ac:dyDescent="0.3">
      <c r="A26" s="67"/>
      <c r="B26" s="75" t="s">
        <v>66</v>
      </c>
      <c r="C26" s="71" t="s">
        <v>5</v>
      </c>
      <c r="D26" s="71">
        <v>2</v>
      </c>
      <c r="E26" s="87"/>
      <c r="F26" s="99">
        <f t="shared" ref="F26:F27" si="0">E26*D26</f>
        <v>0</v>
      </c>
      <c r="G26" s="99">
        <f>F26*1.21</f>
        <v>0</v>
      </c>
    </row>
    <row r="27" spans="1:7" x14ac:dyDescent="0.3">
      <c r="A27" s="67"/>
      <c r="B27" s="75" t="s">
        <v>65</v>
      </c>
      <c r="C27" s="71" t="s">
        <v>5</v>
      </c>
      <c r="D27" s="71">
        <v>3</v>
      </c>
      <c r="E27" s="87"/>
      <c r="F27" s="99">
        <f t="shared" si="0"/>
        <v>0</v>
      </c>
      <c r="G27" s="99">
        <f>F27*1.21</f>
        <v>0</v>
      </c>
    </row>
    <row r="28" spans="1:7" x14ac:dyDescent="0.3">
      <c r="A28" s="69"/>
      <c r="B28" s="70" t="s">
        <v>64</v>
      </c>
      <c r="C28" s="69" t="s">
        <v>63</v>
      </c>
      <c r="D28" s="69"/>
      <c r="E28" s="69"/>
      <c r="F28" s="91">
        <f>SUM(F29:F30)</f>
        <v>0</v>
      </c>
      <c r="G28" s="91">
        <f>F28*1.21</f>
        <v>0</v>
      </c>
    </row>
    <row r="29" spans="1:7" x14ac:dyDescent="0.3">
      <c r="A29" s="67"/>
      <c r="B29" s="75" t="s">
        <v>62</v>
      </c>
      <c r="C29" s="71" t="s">
        <v>61</v>
      </c>
      <c r="D29" s="71">
        <v>150</v>
      </c>
      <c r="E29" s="87"/>
      <c r="F29" s="99">
        <f>E29*D29</f>
        <v>0</v>
      </c>
      <c r="G29" s="100">
        <f>F29*1.21</f>
        <v>0</v>
      </c>
    </row>
    <row r="30" spans="1:7" x14ac:dyDescent="0.3">
      <c r="A30" s="74"/>
      <c r="B30" s="73" t="s">
        <v>60</v>
      </c>
      <c r="C30" s="72" t="s">
        <v>5</v>
      </c>
      <c r="D30" s="72">
        <v>4</v>
      </c>
      <c r="E30" s="88"/>
      <c r="F30" s="99">
        <f>E30*D30</f>
        <v>0</v>
      </c>
      <c r="G30" s="100">
        <f>F30*1.21</f>
        <v>0</v>
      </c>
    </row>
    <row r="31" spans="1:7" x14ac:dyDescent="0.3">
      <c r="A31" s="69"/>
      <c r="B31" s="70" t="s">
        <v>59</v>
      </c>
      <c r="C31" s="69"/>
      <c r="D31" s="69"/>
      <c r="E31" s="69"/>
      <c r="F31" s="91">
        <f>F32</f>
        <v>0</v>
      </c>
      <c r="G31" s="91">
        <f>F31*1.21</f>
        <v>0</v>
      </c>
    </row>
    <row r="32" spans="1:7" ht="21.6" x14ac:dyDescent="0.3">
      <c r="A32" s="67"/>
      <c r="B32" s="75" t="s">
        <v>58</v>
      </c>
      <c r="C32" s="71" t="s">
        <v>5</v>
      </c>
      <c r="D32" s="71">
        <v>1</v>
      </c>
      <c r="E32" s="106"/>
      <c r="F32" s="94">
        <f>D32*E32</f>
        <v>0</v>
      </c>
      <c r="G32" s="94">
        <f>F32*1.21</f>
        <v>0</v>
      </c>
    </row>
    <row r="33" spans="1:7" x14ac:dyDescent="0.3">
      <c r="A33" s="66"/>
      <c r="B33" s="65"/>
      <c r="C33" s="65"/>
      <c r="D33" s="65"/>
      <c r="E33" s="65"/>
      <c r="F33" s="107"/>
      <c r="G33" s="107"/>
    </row>
    <row r="34" spans="1:7" x14ac:dyDescent="0.3">
      <c r="A34" s="62"/>
      <c r="C34" s="61"/>
      <c r="D34" s="61"/>
      <c r="E34" s="61"/>
      <c r="F34" s="108"/>
      <c r="G34" s="98"/>
    </row>
    <row r="35" spans="1:7" x14ac:dyDescent="0.3">
      <c r="A35" s="59"/>
      <c r="B35" s="60" t="s">
        <v>15</v>
      </c>
      <c r="C35" s="59"/>
      <c r="D35" s="59"/>
      <c r="E35" s="59"/>
      <c r="F35" s="97">
        <f>SUM(F9,F20)</f>
        <v>0</v>
      </c>
      <c r="G35" s="97">
        <f>SUM(G9,G20)</f>
        <v>0</v>
      </c>
    </row>
    <row r="37" spans="1:7" x14ac:dyDescent="0.3">
      <c r="B37" s="2" t="s">
        <v>17</v>
      </c>
    </row>
  </sheetData>
  <mergeCells count="2">
    <mergeCell ref="B33:E33"/>
    <mergeCell ref="B4:G6"/>
  </mergeCells>
  <pageMargins left="0.7" right="0.7" top="0.78740157499999996" bottom="0.78740157499999996" header="0.3" footer="0.3"/>
  <pageSetup paperSize="9" scale="83" fitToHeight="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86AA4-1FE4-4617-9B4D-A9C0B0FFD05C}">
  <sheetPr codeName="List13">
    <pageSetUpPr fitToPage="1"/>
  </sheetPr>
  <dimension ref="A2:G36"/>
  <sheetViews>
    <sheetView zoomScale="120" zoomScaleNormal="120" workbookViewId="0">
      <selection activeCell="B4" sqref="B4:G6"/>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7" width="15.33203125" style="2" customWidth="1"/>
    <col min="8" max="16384" width="8.88671875" style="2"/>
  </cols>
  <sheetData>
    <row r="2" spans="1:7" ht="15.6" x14ac:dyDescent="0.3">
      <c r="B2" s="86" t="s">
        <v>96</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1</v>
      </c>
      <c r="E11" s="104"/>
      <c r="F11" s="105">
        <f>D11*E11</f>
        <v>0</v>
      </c>
      <c r="G11" s="105">
        <f>F11*1.21</f>
        <v>0</v>
      </c>
    </row>
    <row r="12" spans="1:7" ht="14.55" customHeight="1" x14ac:dyDescent="0.3">
      <c r="A12" s="67"/>
      <c r="B12" s="75" t="s">
        <v>81</v>
      </c>
      <c r="C12" s="84" t="s">
        <v>5</v>
      </c>
      <c r="D12" s="84">
        <v>1</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5</v>
      </c>
      <c r="E14" s="106"/>
      <c r="F14" s="105">
        <f>D14*E14</f>
        <v>0</v>
      </c>
      <c r="G14" s="105">
        <f>F14*1.21</f>
        <v>0</v>
      </c>
    </row>
    <row r="15" spans="1:7" x14ac:dyDescent="0.3">
      <c r="A15" s="67"/>
      <c r="B15" s="81" t="s">
        <v>78</v>
      </c>
      <c r="C15" s="71" t="s">
        <v>5</v>
      </c>
      <c r="D15" s="71">
        <v>5</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30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79"/>
      <c r="F20" s="90">
        <f>SUM(F21,F24,F27,F30)</f>
        <v>0</v>
      </c>
      <c r="G20" s="90">
        <f>PRODUCT(F20,1.21)</f>
        <v>0</v>
      </c>
    </row>
    <row r="21" spans="1:7" x14ac:dyDescent="0.3">
      <c r="A21" s="77"/>
      <c r="B21" s="78" t="s">
        <v>73</v>
      </c>
      <c r="C21" s="77" t="s">
        <v>63</v>
      </c>
      <c r="D21" s="77"/>
      <c r="E21" s="103"/>
      <c r="F21" s="103">
        <f>SUM(F22:F23)</f>
        <v>0</v>
      </c>
      <c r="G21" s="103">
        <f>PRODUCT(F21,1.21)</f>
        <v>0</v>
      </c>
    </row>
    <row r="22" spans="1:7" x14ac:dyDescent="0.3">
      <c r="A22" s="72"/>
      <c r="B22" s="73" t="s">
        <v>93</v>
      </c>
      <c r="C22" s="72" t="s">
        <v>5</v>
      </c>
      <c r="D22" s="72">
        <v>5</v>
      </c>
      <c r="E22" s="111"/>
      <c r="F22" s="105">
        <f>E22*D22</f>
        <v>0</v>
      </c>
      <c r="G22" s="105">
        <f>PRODUCT(F22,1.21)</f>
        <v>0</v>
      </c>
    </row>
    <row r="23" spans="1:7" x14ac:dyDescent="0.3">
      <c r="A23" s="74"/>
      <c r="B23" s="73" t="s">
        <v>69</v>
      </c>
      <c r="C23" s="72" t="s">
        <v>5</v>
      </c>
      <c r="D23" s="72">
        <v>5</v>
      </c>
      <c r="E23" s="111"/>
      <c r="F23" s="105">
        <f>E23*D23</f>
        <v>0</v>
      </c>
      <c r="G23" s="105">
        <f>PRODUCT(F23,1.21)</f>
        <v>0</v>
      </c>
    </row>
    <row r="24" spans="1:7" x14ac:dyDescent="0.3">
      <c r="A24" s="69"/>
      <c r="B24" s="76" t="s">
        <v>68</v>
      </c>
      <c r="C24" s="69" t="s">
        <v>63</v>
      </c>
      <c r="D24" s="69"/>
      <c r="E24" s="69"/>
      <c r="F24" s="69">
        <f>SUM(F25:F26)</f>
        <v>0</v>
      </c>
      <c r="G24" s="68">
        <f>F24*1.21</f>
        <v>0</v>
      </c>
    </row>
    <row r="25" spans="1:7" x14ac:dyDescent="0.3">
      <c r="A25" s="67"/>
      <c r="B25" s="75" t="s">
        <v>67</v>
      </c>
      <c r="C25" s="71" t="s">
        <v>5</v>
      </c>
      <c r="D25" s="71">
        <v>4</v>
      </c>
      <c r="E25" s="106"/>
      <c r="F25" s="110">
        <f>D25*E25</f>
        <v>0</v>
      </c>
      <c r="G25" s="110">
        <f>F25*1.21</f>
        <v>0</v>
      </c>
    </row>
    <row r="26" spans="1:7" x14ac:dyDescent="0.3">
      <c r="A26" s="67"/>
      <c r="B26" s="75" t="s">
        <v>65</v>
      </c>
      <c r="C26" s="71" t="s">
        <v>5</v>
      </c>
      <c r="D26" s="71">
        <v>4</v>
      </c>
      <c r="E26" s="106"/>
      <c r="F26" s="110">
        <f>D26*E26</f>
        <v>0</v>
      </c>
      <c r="G26" s="110">
        <f>F26*1.21</f>
        <v>0</v>
      </c>
    </row>
    <row r="27" spans="1:7" x14ac:dyDescent="0.3">
      <c r="A27" s="69"/>
      <c r="B27" s="70" t="s">
        <v>64</v>
      </c>
      <c r="C27" s="69" t="s">
        <v>63</v>
      </c>
      <c r="D27" s="69"/>
      <c r="E27" s="102"/>
      <c r="F27" s="102">
        <f>SUM(F28:F29)</f>
        <v>0</v>
      </c>
      <c r="G27" s="102">
        <f>F27*1.21</f>
        <v>0</v>
      </c>
    </row>
    <row r="28" spans="1:7" x14ac:dyDescent="0.3">
      <c r="A28" s="67"/>
      <c r="B28" s="75" t="s">
        <v>62</v>
      </c>
      <c r="C28" s="71" t="s">
        <v>61</v>
      </c>
      <c r="D28" s="71">
        <v>60</v>
      </c>
      <c r="E28" s="106"/>
      <c r="F28" s="110">
        <f>D28*E28</f>
        <v>0</v>
      </c>
      <c r="G28" s="109">
        <f>F28*1.21</f>
        <v>0</v>
      </c>
    </row>
    <row r="29" spans="1:7" x14ac:dyDescent="0.3">
      <c r="A29" s="74"/>
      <c r="B29" s="73" t="s">
        <v>60</v>
      </c>
      <c r="C29" s="72" t="s">
        <v>5</v>
      </c>
      <c r="D29" s="72">
        <v>4</v>
      </c>
      <c r="E29" s="111"/>
      <c r="F29" s="110">
        <f>D29*E29</f>
        <v>0</v>
      </c>
      <c r="G29" s="109">
        <f>F29*1.21</f>
        <v>0</v>
      </c>
    </row>
    <row r="30" spans="1:7" x14ac:dyDescent="0.3">
      <c r="A30" s="69"/>
      <c r="B30" s="70" t="s">
        <v>59</v>
      </c>
      <c r="C30" s="69"/>
      <c r="D30" s="69"/>
      <c r="E30" s="69"/>
      <c r="F30" s="69">
        <v>0</v>
      </c>
      <c r="G30" s="68">
        <f>F30*1.21</f>
        <v>0</v>
      </c>
    </row>
    <row r="31" spans="1:7" ht="21.6" x14ac:dyDescent="0.3">
      <c r="A31" s="67"/>
      <c r="B31" s="75" t="s">
        <v>58</v>
      </c>
      <c r="C31" s="71" t="s">
        <v>5</v>
      </c>
      <c r="D31" s="71">
        <v>1</v>
      </c>
      <c r="E31" s="106"/>
      <c r="F31" s="105">
        <f>D31*E31</f>
        <v>0</v>
      </c>
      <c r="G31" s="105">
        <f>F31*1.21</f>
        <v>0</v>
      </c>
    </row>
    <row r="32" spans="1:7" x14ac:dyDescent="0.3">
      <c r="A32" s="66"/>
      <c r="B32" s="65"/>
      <c r="C32" s="65"/>
      <c r="D32" s="65"/>
      <c r="E32" s="65"/>
      <c r="F32" s="64"/>
      <c r="G32" s="63"/>
    </row>
    <row r="33" spans="1:7" x14ac:dyDescent="0.3">
      <c r="A33" s="62"/>
      <c r="C33" s="61"/>
      <c r="D33" s="61"/>
      <c r="E33" s="61"/>
      <c r="F33" s="108"/>
      <c r="G33" s="98"/>
    </row>
    <row r="34" spans="1:7" x14ac:dyDescent="0.3">
      <c r="A34" s="59"/>
      <c r="B34" s="60" t="s">
        <v>15</v>
      </c>
      <c r="C34" s="59"/>
      <c r="D34" s="59"/>
      <c r="E34" s="59"/>
      <c r="F34" s="97">
        <f>SUM(F9,F20)</f>
        <v>0</v>
      </c>
      <c r="G34" s="97">
        <f>SUM(G9,G20)</f>
        <v>0</v>
      </c>
    </row>
    <row r="36" spans="1:7" x14ac:dyDescent="0.3">
      <c r="B36" s="2" t="s">
        <v>17</v>
      </c>
    </row>
  </sheetData>
  <mergeCells count="2">
    <mergeCell ref="B32:E32"/>
    <mergeCell ref="B4:G6"/>
  </mergeCells>
  <pageMargins left="0.7" right="0.7" top="0.78740157499999996" bottom="0.78740157499999996" header="0.3" footer="0.3"/>
  <pageSetup paperSize="9" scale="83" fitToHeight="0"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65460-0E83-435B-83B4-7551FE1F3C64}">
  <sheetPr codeName="List14">
    <pageSetUpPr fitToPage="1"/>
  </sheetPr>
  <dimension ref="A2:G41"/>
  <sheetViews>
    <sheetView zoomScale="120" zoomScaleNormal="120" workbookViewId="0">
      <selection activeCell="B4" sqref="B4:G6"/>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7" width="13.5546875" style="2" customWidth="1"/>
    <col min="8" max="16384" width="8.88671875" style="2"/>
  </cols>
  <sheetData>
    <row r="2" spans="1:7" ht="15.6" x14ac:dyDescent="0.3">
      <c r="B2" s="86" t="s">
        <v>100</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6</v>
      </c>
      <c r="E11" s="104"/>
      <c r="F11" s="105">
        <f>D11*E11</f>
        <v>0</v>
      </c>
      <c r="G11" s="105">
        <f>F11*1.21</f>
        <v>0</v>
      </c>
    </row>
    <row r="12" spans="1:7" ht="14.55" customHeight="1" x14ac:dyDescent="0.3">
      <c r="A12" s="67"/>
      <c r="B12" s="75" t="s">
        <v>81</v>
      </c>
      <c r="C12" s="84" t="s">
        <v>5</v>
      </c>
      <c r="D12" s="84">
        <v>6</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22</v>
      </c>
      <c r="E14" s="106"/>
      <c r="F14" s="105">
        <f>D14*E14</f>
        <v>0</v>
      </c>
      <c r="G14" s="105">
        <f>F14*1.21</f>
        <v>0</v>
      </c>
    </row>
    <row r="15" spans="1:7" x14ac:dyDescent="0.3">
      <c r="A15" s="67"/>
      <c r="B15" s="81" t="s">
        <v>78</v>
      </c>
      <c r="C15" s="71" t="s">
        <v>5</v>
      </c>
      <c r="D15" s="71">
        <v>22</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120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79"/>
      <c r="F20" s="101">
        <f>SUM(F21,F28,F32,F35)</f>
        <v>0</v>
      </c>
      <c r="G20" s="101">
        <f>PRODUCT(F20,1.21)</f>
        <v>0</v>
      </c>
    </row>
    <row r="21" spans="1:7" x14ac:dyDescent="0.3">
      <c r="A21" s="77"/>
      <c r="B21" s="78" t="s">
        <v>73</v>
      </c>
      <c r="C21" s="77" t="s">
        <v>63</v>
      </c>
      <c r="D21" s="77"/>
      <c r="E21" s="77"/>
      <c r="F21" s="103">
        <f>SUM(F22:F27)</f>
        <v>0</v>
      </c>
      <c r="G21" s="103">
        <f>PRODUCT(F21,1.21)</f>
        <v>0</v>
      </c>
    </row>
    <row r="22" spans="1:7" x14ac:dyDescent="0.3">
      <c r="A22" s="72"/>
      <c r="B22" s="73" t="s">
        <v>99</v>
      </c>
      <c r="C22" s="72" t="s">
        <v>5</v>
      </c>
      <c r="D22" s="72">
        <v>1</v>
      </c>
      <c r="E22" s="111"/>
      <c r="F22" s="105">
        <f>E22*D22</f>
        <v>0</v>
      </c>
      <c r="G22" s="105">
        <f>PRODUCT(F22,1.21)</f>
        <v>0</v>
      </c>
    </row>
    <row r="23" spans="1:7" x14ac:dyDescent="0.3">
      <c r="A23" s="72"/>
      <c r="B23" s="73" t="s">
        <v>98</v>
      </c>
      <c r="C23" s="72" t="s">
        <v>5</v>
      </c>
      <c r="D23" s="72">
        <v>1</v>
      </c>
      <c r="E23" s="111"/>
      <c r="F23" s="105">
        <f t="shared" ref="F23:F27" si="0">E23*D23</f>
        <v>0</v>
      </c>
      <c r="G23" s="105">
        <f>PRODUCT(F23,1.21)</f>
        <v>0</v>
      </c>
    </row>
    <row r="24" spans="1:7" x14ac:dyDescent="0.3">
      <c r="A24" s="72"/>
      <c r="B24" s="73" t="s">
        <v>72</v>
      </c>
      <c r="C24" s="72" t="s">
        <v>5</v>
      </c>
      <c r="D24" s="72">
        <v>2</v>
      </c>
      <c r="E24" s="111"/>
      <c r="F24" s="105">
        <f t="shared" si="0"/>
        <v>0</v>
      </c>
      <c r="G24" s="105">
        <f>PRODUCT(F24,1.21)</f>
        <v>0</v>
      </c>
    </row>
    <row r="25" spans="1:7" x14ac:dyDescent="0.3">
      <c r="A25" s="72"/>
      <c r="B25" s="73" t="s">
        <v>93</v>
      </c>
      <c r="C25" s="72" t="s">
        <v>5</v>
      </c>
      <c r="D25" s="72">
        <v>29</v>
      </c>
      <c r="E25" s="111"/>
      <c r="F25" s="105">
        <f t="shared" si="0"/>
        <v>0</v>
      </c>
      <c r="G25" s="105">
        <f>PRODUCT(F25,1.21)</f>
        <v>0</v>
      </c>
    </row>
    <row r="26" spans="1:7" x14ac:dyDescent="0.3">
      <c r="A26" s="74"/>
      <c r="B26" s="73" t="s">
        <v>70</v>
      </c>
      <c r="C26" s="72" t="s">
        <v>5</v>
      </c>
      <c r="D26" s="72">
        <v>2</v>
      </c>
      <c r="E26" s="111"/>
      <c r="F26" s="105">
        <f t="shared" si="0"/>
        <v>0</v>
      </c>
      <c r="G26" s="105">
        <f>PRODUCT(F26,1.21)</f>
        <v>0</v>
      </c>
    </row>
    <row r="27" spans="1:7" x14ac:dyDescent="0.3">
      <c r="A27" s="74"/>
      <c r="B27" s="73" t="s">
        <v>69</v>
      </c>
      <c r="C27" s="72" t="s">
        <v>5</v>
      </c>
      <c r="D27" s="72">
        <v>29</v>
      </c>
      <c r="E27" s="111"/>
      <c r="F27" s="105">
        <f t="shared" si="0"/>
        <v>0</v>
      </c>
      <c r="G27" s="105">
        <f>PRODUCT(F27,1.21)</f>
        <v>0</v>
      </c>
    </row>
    <row r="28" spans="1:7" x14ac:dyDescent="0.3">
      <c r="A28" s="69"/>
      <c r="B28" s="76" t="s">
        <v>68</v>
      </c>
      <c r="C28" s="69" t="s">
        <v>63</v>
      </c>
      <c r="D28" s="69"/>
      <c r="E28" s="102"/>
      <c r="F28" s="102">
        <f>SUM(F29:F31)</f>
        <v>0</v>
      </c>
      <c r="G28" s="102">
        <f>F28*1.21</f>
        <v>0</v>
      </c>
    </row>
    <row r="29" spans="1:7" x14ac:dyDescent="0.3">
      <c r="A29" s="67"/>
      <c r="B29" s="75" t="s">
        <v>67</v>
      </c>
      <c r="C29" s="71" t="s">
        <v>5</v>
      </c>
      <c r="D29" s="71">
        <v>1</v>
      </c>
      <c r="E29" s="106"/>
      <c r="F29" s="110">
        <f>D29*E29</f>
        <v>0</v>
      </c>
      <c r="G29" s="110">
        <f>F29*1.21</f>
        <v>0</v>
      </c>
    </row>
    <row r="30" spans="1:7" x14ac:dyDescent="0.3">
      <c r="A30" s="67"/>
      <c r="B30" s="75" t="s">
        <v>66</v>
      </c>
      <c r="C30" s="71" t="s">
        <v>5</v>
      </c>
      <c r="D30" s="71">
        <v>14</v>
      </c>
      <c r="E30" s="106"/>
      <c r="F30" s="110">
        <f>D30*E30</f>
        <v>0</v>
      </c>
      <c r="G30" s="110">
        <f>F30*1.21</f>
        <v>0</v>
      </c>
    </row>
    <row r="31" spans="1:7" x14ac:dyDescent="0.3">
      <c r="A31" s="67"/>
      <c r="B31" s="75" t="s">
        <v>65</v>
      </c>
      <c r="C31" s="71" t="s">
        <v>5</v>
      </c>
      <c r="D31" s="71">
        <v>15</v>
      </c>
      <c r="E31" s="106"/>
      <c r="F31" s="110">
        <f>D31*E31</f>
        <v>0</v>
      </c>
      <c r="G31" s="110">
        <f>F31*1.21</f>
        <v>0</v>
      </c>
    </row>
    <row r="32" spans="1:7" x14ac:dyDescent="0.3">
      <c r="A32" s="69"/>
      <c r="B32" s="70" t="s">
        <v>64</v>
      </c>
      <c r="C32" s="69" t="s">
        <v>63</v>
      </c>
      <c r="D32" s="69"/>
      <c r="E32" s="102"/>
      <c r="F32" s="102">
        <f>SUM(F33:F34)</f>
        <v>0</v>
      </c>
      <c r="G32" s="102">
        <f>F32*1.21</f>
        <v>0</v>
      </c>
    </row>
    <row r="33" spans="1:7" x14ac:dyDescent="0.3">
      <c r="A33" s="67"/>
      <c r="B33" s="75" t="s">
        <v>62</v>
      </c>
      <c r="C33" s="71" t="s">
        <v>61</v>
      </c>
      <c r="D33" s="71">
        <v>600</v>
      </c>
      <c r="E33" s="106"/>
      <c r="F33" s="110">
        <f>D33*E33</f>
        <v>0</v>
      </c>
      <c r="G33" s="109">
        <f>F33*1.21</f>
        <v>0</v>
      </c>
    </row>
    <row r="34" spans="1:7" x14ac:dyDescent="0.3">
      <c r="A34" s="74"/>
      <c r="B34" s="73" t="s">
        <v>60</v>
      </c>
      <c r="C34" s="72" t="s">
        <v>5</v>
      </c>
      <c r="D34" s="72">
        <v>28</v>
      </c>
      <c r="E34" s="111"/>
      <c r="F34" s="110">
        <f>D34*E34</f>
        <v>0</v>
      </c>
      <c r="G34" s="109">
        <f>F34*1.21</f>
        <v>0</v>
      </c>
    </row>
    <row r="35" spans="1:7" x14ac:dyDescent="0.3">
      <c r="A35" s="69"/>
      <c r="B35" s="70" t="s">
        <v>59</v>
      </c>
      <c r="C35" s="69"/>
      <c r="D35" s="69"/>
      <c r="E35" s="102"/>
      <c r="F35" s="102">
        <f>F36</f>
        <v>0</v>
      </c>
      <c r="G35" s="102">
        <f>F35*1.21</f>
        <v>0</v>
      </c>
    </row>
    <row r="36" spans="1:7" ht="21.6" x14ac:dyDescent="0.3">
      <c r="A36" s="67"/>
      <c r="B36" s="75" t="s">
        <v>58</v>
      </c>
      <c r="C36" s="71" t="s">
        <v>5</v>
      </c>
      <c r="D36" s="71">
        <v>1</v>
      </c>
      <c r="E36" s="106"/>
      <c r="F36" s="105">
        <f>D36*E36</f>
        <v>0</v>
      </c>
      <c r="G36" s="105">
        <f>F36*1.21</f>
        <v>0</v>
      </c>
    </row>
    <row r="37" spans="1:7" x14ac:dyDescent="0.3">
      <c r="A37" s="66"/>
      <c r="B37" s="65"/>
      <c r="C37" s="65"/>
      <c r="D37" s="65"/>
      <c r="E37" s="65"/>
      <c r="F37" s="64"/>
      <c r="G37" s="63"/>
    </row>
    <row r="38" spans="1:7" x14ac:dyDescent="0.3">
      <c r="A38" s="62"/>
      <c r="C38" s="61"/>
      <c r="D38" s="61"/>
      <c r="E38" s="61"/>
      <c r="F38" s="61"/>
    </row>
    <row r="39" spans="1:7" x14ac:dyDescent="0.3">
      <c r="A39" s="59"/>
      <c r="B39" s="60" t="s">
        <v>15</v>
      </c>
      <c r="C39" s="59"/>
      <c r="D39" s="59"/>
      <c r="E39" s="59"/>
      <c r="F39" s="97">
        <f>SUM(F9,F20)</f>
        <v>0</v>
      </c>
      <c r="G39" s="97">
        <f>SUM(G9,G20)</f>
        <v>0</v>
      </c>
    </row>
    <row r="41" spans="1:7" x14ac:dyDescent="0.3">
      <c r="B41" s="2" t="s">
        <v>17</v>
      </c>
    </row>
  </sheetData>
  <mergeCells count="2">
    <mergeCell ref="B37:E37"/>
    <mergeCell ref="B4:G6"/>
  </mergeCells>
  <pageMargins left="0.7" right="0.7" top="0.78740157499999996" bottom="0.78740157499999996" header="0.3" footer="0.3"/>
  <pageSetup paperSize="9" scale="83" fitToHeight="0"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54865-5327-4B2F-BF68-38AB96012A0B}">
  <sheetPr codeName="List15">
    <pageSetUpPr fitToPage="1"/>
  </sheetPr>
  <dimension ref="A2:G35"/>
  <sheetViews>
    <sheetView zoomScale="120" zoomScaleNormal="120" workbookViewId="0">
      <selection activeCell="B4" sqref="B4:G6"/>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6" width="15.5546875" style="2" customWidth="1"/>
    <col min="7" max="7" width="14.77734375" style="2" customWidth="1"/>
    <col min="8" max="16384" width="8.88671875" style="2"/>
  </cols>
  <sheetData>
    <row r="2" spans="1:7" ht="15.6" x14ac:dyDescent="0.3">
      <c r="B2" s="86" t="s">
        <v>102</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1</v>
      </c>
      <c r="E11" s="104"/>
      <c r="F11" s="105">
        <f>D11*E11</f>
        <v>0</v>
      </c>
      <c r="G11" s="105">
        <f>F11*1.21</f>
        <v>0</v>
      </c>
    </row>
    <row r="12" spans="1:7" ht="14.55" customHeight="1" x14ac:dyDescent="0.3">
      <c r="A12" s="67"/>
      <c r="B12" s="75" t="s">
        <v>81</v>
      </c>
      <c r="C12" s="84" t="s">
        <v>5</v>
      </c>
      <c r="D12" s="84">
        <v>1</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6</v>
      </c>
      <c r="E14" s="106"/>
      <c r="F14" s="105">
        <f>D14*E14</f>
        <v>0</v>
      </c>
      <c r="G14" s="105">
        <f>F14*1.21</f>
        <v>0</v>
      </c>
    </row>
    <row r="15" spans="1:7" x14ac:dyDescent="0.3">
      <c r="A15" s="67"/>
      <c r="B15" s="81" t="s">
        <v>78</v>
      </c>
      <c r="C15" s="71" t="s">
        <v>5</v>
      </c>
      <c r="D15" s="71">
        <v>6</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40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79"/>
      <c r="F20" s="90">
        <f>SUM(F21,F24,F27,F29)</f>
        <v>0</v>
      </c>
      <c r="G20" s="90">
        <f>PRODUCT(F20,1.21)</f>
        <v>0</v>
      </c>
    </row>
    <row r="21" spans="1:7" x14ac:dyDescent="0.3">
      <c r="A21" s="77"/>
      <c r="B21" s="78" t="s">
        <v>73</v>
      </c>
      <c r="C21" s="77" t="s">
        <v>63</v>
      </c>
      <c r="D21" s="77"/>
      <c r="E21" s="77"/>
      <c r="F21" s="92">
        <f>SUM(F22:F23)</f>
        <v>0</v>
      </c>
      <c r="G21" s="92">
        <f>PRODUCT(F21,1.21)</f>
        <v>0</v>
      </c>
    </row>
    <row r="22" spans="1:7" x14ac:dyDescent="0.3">
      <c r="A22" s="72"/>
      <c r="B22" s="73" t="s">
        <v>93</v>
      </c>
      <c r="C22" s="72" t="s">
        <v>5</v>
      </c>
      <c r="D22" s="72">
        <v>2</v>
      </c>
      <c r="E22" s="111"/>
      <c r="F22" s="105">
        <f>E22*D22</f>
        <v>0</v>
      </c>
      <c r="G22" s="105">
        <f>PRODUCT(F22,1.21)</f>
        <v>0</v>
      </c>
    </row>
    <row r="23" spans="1:7" x14ac:dyDescent="0.3">
      <c r="A23" s="74"/>
      <c r="B23" s="73" t="s">
        <v>69</v>
      </c>
      <c r="C23" s="72" t="s">
        <v>5</v>
      </c>
      <c r="D23" s="72">
        <v>2</v>
      </c>
      <c r="E23" s="111"/>
      <c r="F23" s="105">
        <f>E23*D23</f>
        <v>0</v>
      </c>
      <c r="G23" s="105">
        <f>PRODUCT(F23,1.21)</f>
        <v>0</v>
      </c>
    </row>
    <row r="24" spans="1:7" x14ac:dyDescent="0.3">
      <c r="A24" s="69"/>
      <c r="B24" s="76" t="s">
        <v>68</v>
      </c>
      <c r="C24" s="69" t="s">
        <v>63</v>
      </c>
      <c r="D24" s="69"/>
      <c r="E24" s="102"/>
      <c r="F24" s="102">
        <f>SUM(F25:F26)</f>
        <v>0</v>
      </c>
      <c r="G24" s="102">
        <f>F24*1.21</f>
        <v>0</v>
      </c>
    </row>
    <row r="25" spans="1:7" x14ac:dyDescent="0.3">
      <c r="A25" s="67"/>
      <c r="B25" s="75" t="s">
        <v>66</v>
      </c>
      <c r="C25" s="71" t="s">
        <v>5</v>
      </c>
      <c r="D25" s="71">
        <v>1</v>
      </c>
      <c r="E25" s="106"/>
      <c r="F25" s="110">
        <f>D25*E25</f>
        <v>0</v>
      </c>
      <c r="G25" s="110">
        <f>F25*1.21</f>
        <v>0</v>
      </c>
    </row>
    <row r="26" spans="1:7" x14ac:dyDescent="0.3">
      <c r="A26" s="67"/>
      <c r="B26" s="75" t="s">
        <v>65</v>
      </c>
      <c r="C26" s="71" t="s">
        <v>5</v>
      </c>
      <c r="D26" s="71">
        <v>1</v>
      </c>
      <c r="E26" s="106"/>
      <c r="F26" s="110">
        <f>D26*E26</f>
        <v>0</v>
      </c>
      <c r="G26" s="110">
        <f>F26*1.21</f>
        <v>0</v>
      </c>
    </row>
    <row r="27" spans="1:7" x14ac:dyDescent="0.3">
      <c r="A27" s="69"/>
      <c r="B27" s="70" t="s">
        <v>64</v>
      </c>
      <c r="C27" s="69" t="s">
        <v>63</v>
      </c>
      <c r="D27" s="69"/>
      <c r="E27" s="102"/>
      <c r="F27" s="102">
        <f>SUM(F28:F28)</f>
        <v>0</v>
      </c>
      <c r="G27" s="102">
        <f>F27*1.21</f>
        <v>0</v>
      </c>
    </row>
    <row r="28" spans="1:7" x14ac:dyDescent="0.3">
      <c r="A28" s="67"/>
      <c r="B28" s="75" t="s">
        <v>62</v>
      </c>
      <c r="C28" s="71" t="s">
        <v>61</v>
      </c>
      <c r="D28" s="71">
        <v>60</v>
      </c>
      <c r="E28" s="106"/>
      <c r="F28" s="110">
        <f>D28*E28</f>
        <v>0</v>
      </c>
      <c r="G28" s="109">
        <f>F28*1.21</f>
        <v>0</v>
      </c>
    </row>
    <row r="29" spans="1:7" x14ac:dyDescent="0.3">
      <c r="A29" s="69"/>
      <c r="B29" s="70" t="s">
        <v>59</v>
      </c>
      <c r="C29" s="69"/>
      <c r="D29" s="69"/>
      <c r="E29" s="102"/>
      <c r="F29" s="102">
        <f>F30</f>
        <v>0</v>
      </c>
      <c r="G29" s="102">
        <f>F29*1.21</f>
        <v>0</v>
      </c>
    </row>
    <row r="30" spans="1:7" ht="21.6" x14ac:dyDescent="0.3">
      <c r="A30" s="67"/>
      <c r="B30" s="75" t="s">
        <v>58</v>
      </c>
      <c r="C30" s="71" t="s">
        <v>5</v>
      </c>
      <c r="D30" s="71">
        <v>1</v>
      </c>
      <c r="E30" s="106"/>
      <c r="F30" s="105">
        <f>D30*E30</f>
        <v>0</v>
      </c>
      <c r="G30" s="105">
        <f>F30*1.21</f>
        <v>0</v>
      </c>
    </row>
    <row r="31" spans="1:7" x14ac:dyDescent="0.3">
      <c r="A31" s="66"/>
      <c r="B31" s="65"/>
      <c r="C31" s="65"/>
      <c r="D31" s="65"/>
      <c r="E31" s="65"/>
      <c r="F31" s="64"/>
      <c r="G31" s="63"/>
    </row>
    <row r="32" spans="1:7" x14ac:dyDescent="0.3">
      <c r="A32" s="62"/>
      <c r="C32" s="61"/>
      <c r="D32" s="61"/>
      <c r="E32" s="61"/>
      <c r="F32" s="61"/>
    </row>
    <row r="33" spans="1:7" x14ac:dyDescent="0.3">
      <c r="A33" s="59"/>
      <c r="B33" s="60" t="s">
        <v>15</v>
      </c>
      <c r="C33" s="59"/>
      <c r="D33" s="59"/>
      <c r="E33" s="59"/>
      <c r="F33" s="97">
        <f>SUM(F9,F20)</f>
        <v>0</v>
      </c>
      <c r="G33" s="97">
        <f>SUM(G9,G20)</f>
        <v>0</v>
      </c>
    </row>
    <row r="35" spans="1:7" x14ac:dyDescent="0.3">
      <c r="B35" s="2" t="s">
        <v>8</v>
      </c>
    </row>
  </sheetData>
  <mergeCells count="2">
    <mergeCell ref="B31:E31"/>
    <mergeCell ref="B4:G6"/>
  </mergeCells>
  <pageMargins left="0.7" right="0.7" top="0.78740157499999996" bottom="0.78740157499999996" header="0.3" footer="0.3"/>
  <pageSetup paperSize="9" scale="79" fitToHeight="0"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F170E-231A-4DDE-B4BA-DE7AF8A5E587}">
  <sheetPr codeName="List16">
    <pageSetUpPr fitToPage="1"/>
  </sheetPr>
  <dimension ref="A2:G35"/>
  <sheetViews>
    <sheetView zoomScale="120" zoomScaleNormal="120" workbookViewId="0">
      <selection activeCell="B4" sqref="B4:G6"/>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6" width="17.44140625" style="2" customWidth="1"/>
    <col min="7" max="7" width="17.77734375" style="2" customWidth="1"/>
    <col min="8" max="16384" width="8.88671875" style="2"/>
  </cols>
  <sheetData>
    <row r="2" spans="1:7" ht="15.6" x14ac:dyDescent="0.3">
      <c r="B2" s="86" t="s">
        <v>106</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1</v>
      </c>
      <c r="E11" s="104"/>
      <c r="F11" s="105">
        <f>D11*E11</f>
        <v>0</v>
      </c>
      <c r="G11" s="105">
        <f>F11*1.21</f>
        <v>0</v>
      </c>
    </row>
    <row r="12" spans="1:7" ht="14.55" customHeight="1" x14ac:dyDescent="0.3">
      <c r="A12" s="67"/>
      <c r="B12" s="75" t="s">
        <v>81</v>
      </c>
      <c r="C12" s="84" t="s">
        <v>5</v>
      </c>
      <c r="D12" s="84">
        <v>1</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4</v>
      </c>
      <c r="E14" s="106"/>
      <c r="F14" s="105">
        <f>D14*E14</f>
        <v>0</v>
      </c>
      <c r="G14" s="105">
        <f>F14*1.21</f>
        <v>0</v>
      </c>
    </row>
    <row r="15" spans="1:7" x14ac:dyDescent="0.3">
      <c r="A15" s="67"/>
      <c r="B15" s="81" t="s">
        <v>78</v>
      </c>
      <c r="C15" s="71" t="s">
        <v>5</v>
      </c>
      <c r="D15" s="71">
        <v>4</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30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79"/>
      <c r="F20" s="90">
        <f>SUM(F21,F24,F27,F29)</f>
        <v>0</v>
      </c>
      <c r="G20" s="90">
        <f>PRODUCT(F20,1.21)</f>
        <v>0</v>
      </c>
    </row>
    <row r="21" spans="1:7" x14ac:dyDescent="0.3">
      <c r="A21" s="77"/>
      <c r="B21" s="78" t="s">
        <v>73</v>
      </c>
      <c r="C21" s="77" t="s">
        <v>63</v>
      </c>
      <c r="D21" s="77"/>
      <c r="E21" s="103"/>
      <c r="F21" s="103">
        <f>SUM(F22:F23)</f>
        <v>0</v>
      </c>
      <c r="G21" s="103">
        <f>PRODUCT(F21,1.21)</f>
        <v>0</v>
      </c>
    </row>
    <row r="22" spans="1:7" x14ac:dyDescent="0.3">
      <c r="A22" s="72"/>
      <c r="B22" s="73" t="s">
        <v>93</v>
      </c>
      <c r="C22" s="72" t="s">
        <v>5</v>
      </c>
      <c r="D22" s="72">
        <v>2</v>
      </c>
      <c r="E22" s="111"/>
      <c r="F22" s="105">
        <f>E22*D22</f>
        <v>0</v>
      </c>
      <c r="G22" s="105">
        <f>PRODUCT(F22,1.21)</f>
        <v>0</v>
      </c>
    </row>
    <row r="23" spans="1:7" x14ac:dyDescent="0.3">
      <c r="A23" s="74"/>
      <c r="B23" s="73" t="s">
        <v>69</v>
      </c>
      <c r="C23" s="72" t="s">
        <v>5</v>
      </c>
      <c r="D23" s="72">
        <v>2</v>
      </c>
      <c r="E23" s="111"/>
      <c r="F23" s="105">
        <f>E23*D23</f>
        <v>0</v>
      </c>
      <c r="G23" s="105">
        <f>PRODUCT(F23,1.21)</f>
        <v>0</v>
      </c>
    </row>
    <row r="24" spans="1:7" x14ac:dyDescent="0.3">
      <c r="A24" s="69"/>
      <c r="B24" s="76" t="s">
        <v>68</v>
      </c>
      <c r="C24" s="69" t="s">
        <v>63</v>
      </c>
      <c r="D24" s="69"/>
      <c r="E24" s="102"/>
      <c r="F24" s="102">
        <f>SUM(F25:F26)</f>
        <v>0</v>
      </c>
      <c r="G24" s="102">
        <f>F24*1.21</f>
        <v>0</v>
      </c>
    </row>
    <row r="25" spans="1:7" x14ac:dyDescent="0.3">
      <c r="A25" s="67"/>
      <c r="B25" s="75" t="s">
        <v>104</v>
      </c>
      <c r="C25" s="71" t="s">
        <v>5</v>
      </c>
      <c r="D25" s="71">
        <v>1</v>
      </c>
      <c r="E25" s="106"/>
      <c r="F25" s="110">
        <f>D25*E25</f>
        <v>0</v>
      </c>
      <c r="G25" s="110">
        <f>F25*1.21</f>
        <v>0</v>
      </c>
    </row>
    <row r="26" spans="1:7" x14ac:dyDescent="0.3">
      <c r="A26" s="67"/>
      <c r="B26" s="75" t="s">
        <v>65</v>
      </c>
      <c r="C26" s="71" t="s">
        <v>5</v>
      </c>
      <c r="D26" s="71">
        <v>1</v>
      </c>
      <c r="E26" s="106"/>
      <c r="F26" s="110">
        <f>D26*E26</f>
        <v>0</v>
      </c>
      <c r="G26" s="110">
        <f>F26*1.21</f>
        <v>0</v>
      </c>
    </row>
    <row r="27" spans="1:7" x14ac:dyDescent="0.3">
      <c r="A27" s="69"/>
      <c r="B27" s="70" t="s">
        <v>64</v>
      </c>
      <c r="C27" s="69" t="s">
        <v>63</v>
      </c>
      <c r="D27" s="69"/>
      <c r="E27" s="102"/>
      <c r="F27" s="102">
        <f>SUM(F28:F28)</f>
        <v>0</v>
      </c>
      <c r="G27" s="102">
        <f>F27*1.21</f>
        <v>0</v>
      </c>
    </row>
    <row r="28" spans="1:7" x14ac:dyDescent="0.3">
      <c r="A28" s="67"/>
      <c r="B28" s="75" t="s">
        <v>62</v>
      </c>
      <c r="C28" s="71" t="s">
        <v>61</v>
      </c>
      <c r="D28" s="71">
        <v>50</v>
      </c>
      <c r="E28" s="106"/>
      <c r="F28" s="110">
        <f>D28*E28</f>
        <v>0</v>
      </c>
      <c r="G28" s="109">
        <f>F28*1.21</f>
        <v>0</v>
      </c>
    </row>
    <row r="29" spans="1:7" x14ac:dyDescent="0.3">
      <c r="A29" s="69"/>
      <c r="B29" s="70" t="s">
        <v>59</v>
      </c>
      <c r="C29" s="69"/>
      <c r="D29" s="69"/>
      <c r="E29" s="102"/>
      <c r="F29" s="102">
        <f>F30</f>
        <v>0</v>
      </c>
      <c r="G29" s="102">
        <f>F29*1.21</f>
        <v>0</v>
      </c>
    </row>
    <row r="30" spans="1:7" ht="21.6" x14ac:dyDescent="0.3">
      <c r="A30" s="67"/>
      <c r="B30" s="75" t="s">
        <v>58</v>
      </c>
      <c r="C30" s="71" t="s">
        <v>5</v>
      </c>
      <c r="D30" s="71">
        <v>1</v>
      </c>
      <c r="E30" s="106"/>
      <c r="F30" s="105">
        <f>D30*E30</f>
        <v>0</v>
      </c>
      <c r="G30" s="105">
        <f>F30*1.21</f>
        <v>0</v>
      </c>
    </row>
    <row r="31" spans="1:7" x14ac:dyDescent="0.3">
      <c r="A31" s="66"/>
      <c r="B31" s="65"/>
      <c r="C31" s="65"/>
      <c r="D31" s="65"/>
      <c r="E31" s="65"/>
      <c r="F31" s="64"/>
      <c r="G31" s="63"/>
    </row>
    <row r="32" spans="1:7" x14ac:dyDescent="0.3">
      <c r="A32" s="62"/>
      <c r="C32" s="61"/>
      <c r="D32" s="61"/>
      <c r="E32" s="61"/>
      <c r="F32" s="61"/>
    </row>
    <row r="33" spans="1:7" x14ac:dyDescent="0.3">
      <c r="A33" s="59"/>
      <c r="B33" s="60" t="s">
        <v>15</v>
      </c>
      <c r="C33" s="59"/>
      <c r="D33" s="59"/>
      <c r="E33" s="59"/>
      <c r="F33" s="97">
        <f>SUM(F9,F20)</f>
        <v>0</v>
      </c>
      <c r="G33" s="97">
        <f>SUM(G9,G20)</f>
        <v>0</v>
      </c>
    </row>
    <row r="35" spans="1:7" x14ac:dyDescent="0.3">
      <c r="B35" s="2" t="s">
        <v>17</v>
      </c>
    </row>
  </sheetData>
  <mergeCells count="2">
    <mergeCell ref="B31:E31"/>
    <mergeCell ref="B4:G6"/>
  </mergeCells>
  <pageMargins left="0.7" right="0.7" top="0.78740157499999996" bottom="0.78740157499999996" header="0.3" footer="0.3"/>
  <pageSetup paperSize="9" scale="83" fitToHeight="0"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8643B-53AE-4847-8164-78F415DE0F79}">
  <sheetPr codeName="List17">
    <pageSetUpPr fitToPage="1"/>
  </sheetPr>
  <dimension ref="A2:G35"/>
  <sheetViews>
    <sheetView topLeftCell="A19" zoomScale="120" zoomScaleNormal="120" workbookViewId="0">
      <selection activeCell="I29" sqref="I29"/>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6" width="17.6640625" style="2" customWidth="1"/>
    <col min="7" max="7" width="18.44140625" style="2" customWidth="1"/>
    <col min="8" max="16384" width="8.88671875" style="2"/>
  </cols>
  <sheetData>
    <row r="2" spans="1:7" ht="15.6" x14ac:dyDescent="0.3">
      <c r="B2" s="86" t="s">
        <v>107</v>
      </c>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1</v>
      </c>
      <c r="E11" s="104"/>
      <c r="F11" s="105">
        <f>D11*E11</f>
        <v>0</v>
      </c>
      <c r="G11" s="105">
        <f>F11*1.21</f>
        <v>0</v>
      </c>
    </row>
    <row r="12" spans="1:7" ht="14.55" customHeight="1" x14ac:dyDescent="0.3">
      <c r="A12" s="67"/>
      <c r="B12" s="75" t="s">
        <v>81</v>
      </c>
      <c r="C12" s="84" t="s">
        <v>5</v>
      </c>
      <c r="D12" s="84">
        <v>1</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5</v>
      </c>
      <c r="E14" s="106"/>
      <c r="F14" s="105">
        <f>D14*E14</f>
        <v>0</v>
      </c>
      <c r="G14" s="105">
        <f>F14*1.21</f>
        <v>0</v>
      </c>
    </row>
    <row r="15" spans="1:7" x14ac:dyDescent="0.3">
      <c r="A15" s="67"/>
      <c r="B15" s="81" t="s">
        <v>78</v>
      </c>
      <c r="C15" s="71" t="s">
        <v>5</v>
      </c>
      <c r="D15" s="71">
        <v>5</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30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101"/>
      <c r="F20" s="101">
        <f>SUM(F21,F24,F27,F29)</f>
        <v>0</v>
      </c>
      <c r="G20" s="101">
        <f>PRODUCT(F20,1.21)</f>
        <v>0</v>
      </c>
    </row>
    <row r="21" spans="1:7" x14ac:dyDescent="0.3">
      <c r="A21" s="77"/>
      <c r="B21" s="78" t="s">
        <v>73</v>
      </c>
      <c r="C21" s="77" t="s">
        <v>63</v>
      </c>
      <c r="D21" s="77"/>
      <c r="E21" s="103"/>
      <c r="F21" s="103">
        <f>SUM(F22:F23)</f>
        <v>0</v>
      </c>
      <c r="G21" s="103">
        <f>PRODUCT(F21,1.21)</f>
        <v>0</v>
      </c>
    </row>
    <row r="22" spans="1:7" x14ac:dyDescent="0.3">
      <c r="A22" s="72"/>
      <c r="B22" s="73" t="s">
        <v>93</v>
      </c>
      <c r="C22" s="72" t="s">
        <v>5</v>
      </c>
      <c r="D22" s="72">
        <v>4</v>
      </c>
      <c r="E22" s="111"/>
      <c r="F22" s="105">
        <f>E22*D22</f>
        <v>0</v>
      </c>
      <c r="G22" s="105">
        <f>PRODUCT(F22,1.21)</f>
        <v>0</v>
      </c>
    </row>
    <row r="23" spans="1:7" x14ac:dyDescent="0.3">
      <c r="A23" s="74"/>
      <c r="B23" s="73" t="s">
        <v>69</v>
      </c>
      <c r="C23" s="72" t="s">
        <v>5</v>
      </c>
      <c r="D23" s="72">
        <v>4</v>
      </c>
      <c r="E23" s="111"/>
      <c r="F23" s="105">
        <f>E23*D23</f>
        <v>0</v>
      </c>
      <c r="G23" s="105">
        <f>PRODUCT(F23,1.21)</f>
        <v>0</v>
      </c>
    </row>
    <row r="24" spans="1:7" x14ac:dyDescent="0.3">
      <c r="A24" s="69"/>
      <c r="B24" s="76" t="s">
        <v>68</v>
      </c>
      <c r="C24" s="69" t="s">
        <v>63</v>
      </c>
      <c r="D24" s="69"/>
      <c r="E24" s="102"/>
      <c r="F24" s="102">
        <f>SUM(F25:F26)</f>
        <v>0</v>
      </c>
      <c r="G24" s="102">
        <f>F24*1.21</f>
        <v>0</v>
      </c>
    </row>
    <row r="25" spans="1:7" x14ac:dyDescent="0.3">
      <c r="A25" s="67"/>
      <c r="B25" s="75" t="s">
        <v>66</v>
      </c>
      <c r="C25" s="71" t="s">
        <v>5</v>
      </c>
      <c r="D25" s="71">
        <v>2</v>
      </c>
      <c r="E25" s="106"/>
      <c r="F25" s="110">
        <f>D25*E25</f>
        <v>0</v>
      </c>
      <c r="G25" s="110">
        <f>F25*1.21</f>
        <v>0</v>
      </c>
    </row>
    <row r="26" spans="1:7" x14ac:dyDescent="0.3">
      <c r="A26" s="67"/>
      <c r="B26" s="75" t="s">
        <v>65</v>
      </c>
      <c r="C26" s="71" t="s">
        <v>5</v>
      </c>
      <c r="D26" s="71">
        <v>2</v>
      </c>
      <c r="E26" s="106"/>
      <c r="F26" s="110">
        <f>D26*E26</f>
        <v>0</v>
      </c>
      <c r="G26" s="110">
        <f>F26*1.21</f>
        <v>0</v>
      </c>
    </row>
    <row r="27" spans="1:7" x14ac:dyDescent="0.3">
      <c r="A27" s="69"/>
      <c r="B27" s="70" t="s">
        <v>64</v>
      </c>
      <c r="C27" s="69" t="s">
        <v>63</v>
      </c>
      <c r="D27" s="69"/>
      <c r="E27" s="102"/>
      <c r="F27" s="102">
        <f>SUM(F28:F28)</f>
        <v>0</v>
      </c>
      <c r="G27" s="102">
        <f>F27*1.21</f>
        <v>0</v>
      </c>
    </row>
    <row r="28" spans="1:7" x14ac:dyDescent="0.3">
      <c r="A28" s="67"/>
      <c r="B28" s="75" t="s">
        <v>62</v>
      </c>
      <c r="C28" s="71" t="s">
        <v>61</v>
      </c>
      <c r="D28" s="71">
        <v>80</v>
      </c>
      <c r="E28" s="106"/>
      <c r="F28" s="110">
        <f>D28*E28</f>
        <v>0</v>
      </c>
      <c r="G28" s="109">
        <f>F28*1.21</f>
        <v>0</v>
      </c>
    </row>
    <row r="29" spans="1:7" x14ac:dyDescent="0.3">
      <c r="A29" s="69"/>
      <c r="B29" s="70" t="s">
        <v>59</v>
      </c>
      <c r="C29" s="69"/>
      <c r="D29" s="69"/>
      <c r="E29" s="102"/>
      <c r="F29" s="102">
        <f>F30</f>
        <v>0</v>
      </c>
      <c r="G29" s="102">
        <f>F29*1.21</f>
        <v>0</v>
      </c>
    </row>
    <row r="30" spans="1:7" ht="21.6" x14ac:dyDescent="0.3">
      <c r="A30" s="67"/>
      <c r="B30" s="75" t="s">
        <v>58</v>
      </c>
      <c r="C30" s="71" t="s">
        <v>5</v>
      </c>
      <c r="D30" s="71">
        <v>1</v>
      </c>
      <c r="E30" s="106"/>
      <c r="F30" s="105">
        <f>D30*E30</f>
        <v>0</v>
      </c>
      <c r="G30" s="105">
        <f>F30*1.21</f>
        <v>0</v>
      </c>
    </row>
    <row r="31" spans="1:7" x14ac:dyDescent="0.3">
      <c r="A31" s="66"/>
      <c r="B31" s="65"/>
      <c r="C31" s="65"/>
      <c r="D31" s="65"/>
      <c r="E31" s="65"/>
      <c r="F31" s="64"/>
      <c r="G31" s="63"/>
    </row>
    <row r="32" spans="1:7" x14ac:dyDescent="0.3">
      <c r="A32" s="62"/>
      <c r="C32" s="61"/>
      <c r="D32" s="61"/>
      <c r="E32" s="61"/>
      <c r="F32" s="61"/>
    </row>
    <row r="33" spans="1:7" x14ac:dyDescent="0.3">
      <c r="A33" s="59"/>
      <c r="B33" s="60" t="s">
        <v>15</v>
      </c>
      <c r="C33" s="59"/>
      <c r="D33" s="59"/>
      <c r="E33" s="59"/>
      <c r="F33" s="97">
        <f>SUM(F9,F20)</f>
        <v>0</v>
      </c>
      <c r="G33" s="97">
        <f>SUM(G9,G20)</f>
        <v>0</v>
      </c>
    </row>
    <row r="35" spans="1:7" x14ac:dyDescent="0.3">
      <c r="B35" s="2" t="s">
        <v>17</v>
      </c>
    </row>
  </sheetData>
  <mergeCells count="2">
    <mergeCell ref="B31:E31"/>
    <mergeCell ref="B4:G6"/>
  </mergeCells>
  <pageMargins left="0.7" right="0.7" top="0.78740157499999996" bottom="0.78740157499999996" header="0.3" footer="0.3"/>
  <pageSetup paperSize="9" scale="83" fitToHeight="0"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6E5E0-BD40-4A96-A065-EBD85C637F75}">
  <sheetPr codeName="List18">
    <pageSetUpPr fitToPage="1"/>
  </sheetPr>
  <dimension ref="A2:G26"/>
  <sheetViews>
    <sheetView zoomScale="120" zoomScaleNormal="120" workbookViewId="0">
      <selection activeCell="B4" sqref="B4:G6"/>
    </sheetView>
  </sheetViews>
  <sheetFormatPr defaultRowHeight="14.4" x14ac:dyDescent="0.3"/>
  <cols>
    <col min="1" max="1" width="4.5546875" style="2" customWidth="1"/>
    <col min="2" max="2" width="51.77734375" style="2" customWidth="1"/>
    <col min="3" max="3" width="5.44140625" style="2" customWidth="1"/>
    <col min="4" max="4" width="5.77734375" style="2" customWidth="1"/>
    <col min="5" max="5" width="12.5546875" style="2" customWidth="1"/>
    <col min="6" max="6" width="15.77734375" style="2" customWidth="1"/>
    <col min="7" max="7" width="16.6640625" style="2" customWidth="1"/>
    <col min="8" max="16384" width="8.88671875" style="2"/>
  </cols>
  <sheetData>
    <row r="2" spans="1:7" ht="15.6" x14ac:dyDescent="0.3">
      <c r="B2" s="86" t="s">
        <v>113</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SUM(F10,F13,F17,F20)</f>
        <v>0</v>
      </c>
      <c r="G9" s="101">
        <f>PRODUCT(F9,1.21)</f>
        <v>0</v>
      </c>
    </row>
    <row r="10" spans="1:7" x14ac:dyDescent="0.3">
      <c r="A10" s="69"/>
      <c r="B10" s="70" t="s">
        <v>83</v>
      </c>
      <c r="C10" s="69" t="s">
        <v>63</v>
      </c>
      <c r="D10" s="69"/>
      <c r="E10" s="102"/>
      <c r="F10" s="103">
        <f>SUM(F11:F12)</f>
        <v>0</v>
      </c>
      <c r="G10" s="103">
        <f>F10*1.21</f>
        <v>0</v>
      </c>
    </row>
    <row r="11" spans="1:7" ht="14.55" customHeight="1" x14ac:dyDescent="0.3">
      <c r="A11" s="67"/>
      <c r="B11" s="75" t="s">
        <v>82</v>
      </c>
      <c r="C11" s="84" t="s">
        <v>5</v>
      </c>
      <c r="D11" s="84">
        <v>7</v>
      </c>
      <c r="E11" s="104"/>
      <c r="F11" s="105">
        <f>D11*E11</f>
        <v>0</v>
      </c>
      <c r="G11" s="105">
        <f>F11*1.21</f>
        <v>0</v>
      </c>
    </row>
    <row r="12" spans="1:7" ht="14.55" customHeight="1" x14ac:dyDescent="0.3">
      <c r="A12" s="67"/>
      <c r="B12" s="75" t="s">
        <v>112</v>
      </c>
      <c r="C12" s="84" t="s">
        <v>5</v>
      </c>
      <c r="D12" s="84">
        <v>4</v>
      </c>
      <c r="E12" s="104"/>
      <c r="F12" s="105">
        <f>D12*E12</f>
        <v>0</v>
      </c>
      <c r="G12" s="105">
        <f>F12*1.21</f>
        <v>0</v>
      </c>
    </row>
    <row r="13" spans="1:7" x14ac:dyDescent="0.3">
      <c r="A13" s="69"/>
      <c r="B13" s="82" t="s">
        <v>80</v>
      </c>
      <c r="C13" s="69" t="s">
        <v>63</v>
      </c>
      <c r="D13" s="69"/>
      <c r="E13" s="102"/>
      <c r="F13" s="103">
        <f>SUM(F14:F16)</f>
        <v>0</v>
      </c>
      <c r="G13" s="103">
        <f>F13*1.21</f>
        <v>0</v>
      </c>
    </row>
    <row r="14" spans="1:7" x14ac:dyDescent="0.3">
      <c r="A14" s="67"/>
      <c r="B14" s="83" t="s">
        <v>111</v>
      </c>
      <c r="C14" s="71" t="s">
        <v>5</v>
      </c>
      <c r="D14" s="71">
        <v>25</v>
      </c>
      <c r="E14" s="106"/>
      <c r="F14" s="105">
        <f>D14*E14</f>
        <v>0</v>
      </c>
      <c r="G14" s="105">
        <f>F14*1.21</f>
        <v>0</v>
      </c>
    </row>
    <row r="15" spans="1:7" x14ac:dyDescent="0.3">
      <c r="A15" s="67"/>
      <c r="B15" s="83" t="s">
        <v>110</v>
      </c>
      <c r="C15" s="71" t="s">
        <v>5</v>
      </c>
      <c r="D15" s="71">
        <v>4</v>
      </c>
      <c r="E15" s="106"/>
      <c r="F15" s="105">
        <f>D15*E15</f>
        <v>0</v>
      </c>
      <c r="G15" s="105">
        <f>F15*1.21</f>
        <v>0</v>
      </c>
    </row>
    <row r="16" spans="1:7" x14ac:dyDescent="0.3">
      <c r="A16" s="67"/>
      <c r="B16" s="81" t="s">
        <v>78</v>
      </c>
      <c r="C16" s="71" t="s">
        <v>5</v>
      </c>
      <c r="D16" s="71">
        <v>25</v>
      </c>
      <c r="E16" s="106"/>
      <c r="F16" s="105">
        <f>D16*E16</f>
        <v>0</v>
      </c>
      <c r="G16" s="105">
        <f>F16*1.21</f>
        <v>0</v>
      </c>
    </row>
    <row r="17" spans="1:7" x14ac:dyDescent="0.3">
      <c r="A17" s="69"/>
      <c r="B17" s="82" t="s">
        <v>77</v>
      </c>
      <c r="C17" s="69" t="s">
        <v>63</v>
      </c>
      <c r="D17" s="69"/>
      <c r="E17" s="102"/>
      <c r="F17" s="103">
        <f>SUM(F18:F19)</f>
        <v>0</v>
      </c>
      <c r="G17" s="103">
        <f>F17*1.21</f>
        <v>0</v>
      </c>
    </row>
    <row r="18" spans="1:7" x14ac:dyDescent="0.3">
      <c r="A18" s="67"/>
      <c r="B18" s="81" t="s">
        <v>109</v>
      </c>
      <c r="C18" s="71" t="s">
        <v>5</v>
      </c>
      <c r="D18" s="71">
        <v>50</v>
      </c>
      <c r="E18" s="106"/>
      <c r="F18" s="105">
        <f>D18*E18</f>
        <v>0</v>
      </c>
      <c r="G18" s="105">
        <f>F18*1.21</f>
        <v>0</v>
      </c>
    </row>
    <row r="19" spans="1:7" x14ac:dyDescent="0.3">
      <c r="A19" s="67"/>
      <c r="B19" s="81" t="s">
        <v>76</v>
      </c>
      <c r="C19" s="71" t="s">
        <v>5</v>
      </c>
      <c r="D19" s="71">
        <v>100</v>
      </c>
      <c r="E19" s="106"/>
      <c r="F19" s="105">
        <f>D19*E19</f>
        <v>0</v>
      </c>
      <c r="G19" s="105">
        <f>F19*1.21</f>
        <v>0</v>
      </c>
    </row>
    <row r="20" spans="1:7" x14ac:dyDescent="0.3">
      <c r="A20" s="69"/>
      <c r="B20" s="70" t="s">
        <v>59</v>
      </c>
      <c r="C20" s="69" t="s">
        <v>63</v>
      </c>
      <c r="D20" s="69"/>
      <c r="E20" s="102"/>
      <c r="F20" s="102">
        <f>F21</f>
        <v>0</v>
      </c>
      <c r="G20" s="102">
        <f>PRODUCT(F20,1.21)</f>
        <v>0</v>
      </c>
    </row>
    <row r="21" spans="1:7" ht="21.6" x14ac:dyDescent="0.3">
      <c r="A21" s="66"/>
      <c r="B21" s="89" t="s">
        <v>75</v>
      </c>
      <c r="C21" s="71" t="s">
        <v>5</v>
      </c>
      <c r="D21" s="71">
        <v>1</v>
      </c>
      <c r="E21" s="106"/>
      <c r="F21" s="105">
        <f>D21*E21</f>
        <v>0</v>
      </c>
      <c r="G21" s="105">
        <f>F21*1.21</f>
        <v>0</v>
      </c>
    </row>
    <row r="22" spans="1:7" x14ac:dyDescent="0.3">
      <c r="A22" s="66"/>
      <c r="B22" s="65"/>
      <c r="C22" s="65"/>
      <c r="D22" s="65"/>
      <c r="E22" s="65"/>
      <c r="F22" s="64"/>
      <c r="G22" s="63"/>
    </row>
    <row r="23" spans="1:7" x14ac:dyDescent="0.3">
      <c r="A23" s="62"/>
      <c r="C23" s="61"/>
      <c r="D23" s="61"/>
      <c r="E23" s="61"/>
      <c r="F23" s="61"/>
    </row>
    <row r="24" spans="1:7" x14ac:dyDescent="0.3">
      <c r="A24" s="59"/>
      <c r="B24" s="60" t="s">
        <v>15</v>
      </c>
      <c r="C24" s="59"/>
      <c r="D24" s="59"/>
      <c r="E24" s="59"/>
      <c r="F24" s="97">
        <f>SUM(F9)</f>
        <v>0</v>
      </c>
      <c r="G24" s="97">
        <f>SUM(G9)</f>
        <v>0</v>
      </c>
    </row>
    <row r="26" spans="1:7" x14ac:dyDescent="0.3">
      <c r="B26" s="8" t="s">
        <v>17</v>
      </c>
    </row>
  </sheetData>
  <mergeCells count="2">
    <mergeCell ref="B22:E22"/>
    <mergeCell ref="B4:G6"/>
  </mergeCells>
  <pageMargins left="0.7" right="0.7" top="0.78740157499999996" bottom="0.78740157499999996" header="0.3" footer="0.3"/>
  <pageSetup paperSize="9" scale="83" fitToHeight="0"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BCCC3-EEE5-430E-9F9E-1C034161E05F}">
  <sheetPr>
    <pageSetUpPr fitToPage="1"/>
  </sheetPr>
  <dimension ref="A2:G47"/>
  <sheetViews>
    <sheetView zoomScale="120" zoomScaleNormal="120" workbookViewId="0">
      <selection activeCell="B4" sqref="B4:G6"/>
    </sheetView>
  </sheetViews>
  <sheetFormatPr defaultRowHeight="14.4" x14ac:dyDescent="0.3"/>
  <cols>
    <col min="1" max="1" width="4.5546875" style="2" customWidth="1"/>
    <col min="2" max="2" width="51.88671875" style="2" customWidth="1"/>
    <col min="3" max="3" width="5.33203125" style="2" customWidth="1"/>
    <col min="4" max="4" width="5.88671875" style="2" customWidth="1"/>
    <col min="5" max="5" width="12.5546875" style="2" customWidth="1"/>
    <col min="6" max="6" width="15" style="2" customWidth="1"/>
    <col min="7" max="7" width="14.44140625" style="2" customWidth="1"/>
    <col min="8" max="16384" width="8.88671875" style="2"/>
  </cols>
  <sheetData>
    <row r="2" spans="1:7" ht="15.6" x14ac:dyDescent="0.3">
      <c r="B2" s="86" t="s">
        <v>124</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SUM(F10,F12,F18,F23,F26)</f>
        <v>0</v>
      </c>
      <c r="G9" s="101">
        <f>PRODUCT(F9,1.21)</f>
        <v>0</v>
      </c>
    </row>
    <row r="10" spans="1:7" x14ac:dyDescent="0.3">
      <c r="A10" s="77"/>
      <c r="B10" s="78" t="s">
        <v>123</v>
      </c>
      <c r="C10" s="77" t="s">
        <v>63</v>
      </c>
      <c r="D10" s="77"/>
      <c r="E10" s="103"/>
      <c r="F10" s="103">
        <f>SUM(F11)</f>
        <v>0</v>
      </c>
      <c r="G10" s="103">
        <f>F10*1.21</f>
        <v>0</v>
      </c>
    </row>
    <row r="11" spans="1:7" x14ac:dyDescent="0.3">
      <c r="A11" s="74"/>
      <c r="B11" s="81" t="s">
        <v>122</v>
      </c>
      <c r="C11" s="71" t="s">
        <v>5</v>
      </c>
      <c r="D11" s="71">
        <v>1</v>
      </c>
      <c r="E11" s="106"/>
      <c r="F11" s="105">
        <f>D11*E11</f>
        <v>0</v>
      </c>
      <c r="G11" s="105">
        <f>F11*1.21</f>
        <v>0</v>
      </c>
    </row>
    <row r="12" spans="1:7" x14ac:dyDescent="0.3">
      <c r="A12" s="69"/>
      <c r="B12" s="70" t="s">
        <v>121</v>
      </c>
      <c r="C12" s="69" t="s">
        <v>63</v>
      </c>
      <c r="D12" s="69"/>
      <c r="E12" s="102"/>
      <c r="F12" s="103">
        <f>SUM(F13:F17)</f>
        <v>0</v>
      </c>
      <c r="G12" s="103">
        <f>F12*1.21</f>
        <v>0</v>
      </c>
    </row>
    <row r="13" spans="1:7" ht="14.55" customHeight="1" x14ac:dyDescent="0.3">
      <c r="A13" s="67"/>
      <c r="B13" s="75" t="s">
        <v>120</v>
      </c>
      <c r="C13" s="84" t="s">
        <v>5</v>
      </c>
      <c r="D13" s="84">
        <v>1</v>
      </c>
      <c r="E13" s="104"/>
      <c r="F13" s="105">
        <f>D13*E13</f>
        <v>0</v>
      </c>
      <c r="G13" s="105">
        <f>F13*1.21</f>
        <v>0</v>
      </c>
    </row>
    <row r="14" spans="1:7" ht="14.55" customHeight="1" x14ac:dyDescent="0.3">
      <c r="A14" s="67"/>
      <c r="B14" s="75" t="s">
        <v>119</v>
      </c>
      <c r="C14" s="84" t="s">
        <v>5</v>
      </c>
      <c r="D14" s="84">
        <v>1</v>
      </c>
      <c r="E14" s="104"/>
      <c r="F14" s="105">
        <f>D14*E14</f>
        <v>0</v>
      </c>
      <c r="G14" s="105">
        <f>F14*1.21</f>
        <v>0</v>
      </c>
    </row>
    <row r="15" spans="1:7" ht="14.55" customHeight="1" x14ac:dyDescent="0.3">
      <c r="A15" s="67"/>
      <c r="B15" s="75" t="s">
        <v>118</v>
      </c>
      <c r="C15" s="84" t="s">
        <v>5</v>
      </c>
      <c r="D15" s="84">
        <v>1</v>
      </c>
      <c r="E15" s="104"/>
      <c r="F15" s="105">
        <f>D15*E15</f>
        <v>0</v>
      </c>
      <c r="G15" s="105">
        <f>F15*1.21</f>
        <v>0</v>
      </c>
    </row>
    <row r="16" spans="1:7" ht="14.55" customHeight="1" x14ac:dyDescent="0.3">
      <c r="A16" s="67"/>
      <c r="B16" s="75" t="s">
        <v>82</v>
      </c>
      <c r="C16" s="84" t="s">
        <v>5</v>
      </c>
      <c r="D16" s="84">
        <v>7</v>
      </c>
      <c r="E16" s="104"/>
      <c r="F16" s="105">
        <f>D16*E16</f>
        <v>0</v>
      </c>
      <c r="G16" s="105">
        <f>F16*1.21</f>
        <v>0</v>
      </c>
    </row>
    <row r="17" spans="1:7" ht="14.55" customHeight="1" x14ac:dyDescent="0.3">
      <c r="A17" s="67"/>
      <c r="B17" s="75" t="s">
        <v>81</v>
      </c>
      <c r="C17" s="84" t="s">
        <v>5</v>
      </c>
      <c r="D17" s="84">
        <v>7</v>
      </c>
      <c r="E17" s="104"/>
      <c r="F17" s="105">
        <f>D17*E17</f>
        <v>0</v>
      </c>
      <c r="G17" s="105">
        <f>F17*1.21</f>
        <v>0</v>
      </c>
    </row>
    <row r="18" spans="1:7" x14ac:dyDescent="0.3">
      <c r="A18" s="69"/>
      <c r="B18" s="82" t="s">
        <v>80</v>
      </c>
      <c r="C18" s="69" t="s">
        <v>63</v>
      </c>
      <c r="D18" s="69"/>
      <c r="E18" s="102"/>
      <c r="F18" s="103">
        <f>SUM(F19:F22)</f>
        <v>0</v>
      </c>
      <c r="G18" s="103">
        <f>F18*1.21</f>
        <v>0</v>
      </c>
    </row>
    <row r="19" spans="1:7" x14ac:dyDescent="0.3">
      <c r="A19" s="67"/>
      <c r="B19" s="83" t="s">
        <v>79</v>
      </c>
      <c r="C19" s="71" t="s">
        <v>5</v>
      </c>
      <c r="D19" s="71">
        <v>19</v>
      </c>
      <c r="E19" s="106"/>
      <c r="F19" s="105">
        <f>D19*E19</f>
        <v>0</v>
      </c>
      <c r="G19" s="105">
        <f>F19*1.21</f>
        <v>0</v>
      </c>
    </row>
    <row r="20" spans="1:7" x14ac:dyDescent="0.3">
      <c r="A20" s="67"/>
      <c r="B20" s="83" t="s">
        <v>117</v>
      </c>
      <c r="C20" s="71" t="s">
        <v>5</v>
      </c>
      <c r="D20" s="71">
        <v>22</v>
      </c>
      <c r="E20" s="106"/>
      <c r="F20" s="105">
        <f>D20*E20</f>
        <v>0</v>
      </c>
      <c r="G20" s="105">
        <f>F20*1.21</f>
        <v>0</v>
      </c>
    </row>
    <row r="21" spans="1:7" x14ac:dyDescent="0.3">
      <c r="A21" s="67"/>
      <c r="B21" s="83" t="s">
        <v>116</v>
      </c>
      <c r="C21" s="71" t="s">
        <v>5</v>
      </c>
      <c r="D21" s="71">
        <v>11</v>
      </c>
      <c r="E21" s="106"/>
      <c r="F21" s="105">
        <f>D21*E21</f>
        <v>0</v>
      </c>
      <c r="G21" s="105">
        <f>F21*1.21</f>
        <v>0</v>
      </c>
    </row>
    <row r="22" spans="1:7" x14ac:dyDescent="0.3">
      <c r="A22" s="67"/>
      <c r="B22" s="81" t="s">
        <v>78</v>
      </c>
      <c r="C22" s="71" t="s">
        <v>5</v>
      </c>
      <c r="D22" s="71">
        <v>19</v>
      </c>
      <c r="E22" s="106"/>
      <c r="F22" s="105">
        <f>D22*E22</f>
        <v>0</v>
      </c>
      <c r="G22" s="105">
        <f>F22*1.21</f>
        <v>0</v>
      </c>
    </row>
    <row r="23" spans="1:7" x14ac:dyDescent="0.3">
      <c r="A23" s="69"/>
      <c r="B23" s="82" t="s">
        <v>77</v>
      </c>
      <c r="C23" s="69" t="s">
        <v>63</v>
      </c>
      <c r="D23" s="69"/>
      <c r="E23" s="102"/>
      <c r="F23" s="103">
        <f>SUM(F24:F25)</f>
        <v>0</v>
      </c>
      <c r="G23" s="103">
        <f>F23*1.21</f>
        <v>0</v>
      </c>
    </row>
    <row r="24" spans="1:7" x14ac:dyDescent="0.3">
      <c r="A24" s="67"/>
      <c r="B24" s="81" t="s">
        <v>115</v>
      </c>
      <c r="C24" s="71" t="s">
        <v>5</v>
      </c>
      <c r="D24" s="71">
        <v>15</v>
      </c>
      <c r="E24" s="106"/>
      <c r="F24" s="105">
        <f>D24*E24</f>
        <v>0</v>
      </c>
      <c r="G24" s="105">
        <f>F24*1.21</f>
        <v>0</v>
      </c>
    </row>
    <row r="25" spans="1:7" x14ac:dyDescent="0.3">
      <c r="A25" s="67"/>
      <c r="B25" s="81" t="s">
        <v>76</v>
      </c>
      <c r="C25" s="71" t="s">
        <v>5</v>
      </c>
      <c r="D25" s="71">
        <v>100</v>
      </c>
      <c r="E25" s="106"/>
      <c r="F25" s="105">
        <f>D25*E25</f>
        <v>0</v>
      </c>
      <c r="G25" s="105">
        <f>F25*1.21</f>
        <v>0</v>
      </c>
    </row>
    <row r="26" spans="1:7" x14ac:dyDescent="0.3">
      <c r="A26" s="69"/>
      <c r="B26" s="70" t="s">
        <v>59</v>
      </c>
      <c r="C26" s="69" t="s">
        <v>63</v>
      </c>
      <c r="D26" s="69"/>
      <c r="E26" s="102"/>
      <c r="F26" s="102">
        <f>F27</f>
        <v>0</v>
      </c>
      <c r="G26" s="102">
        <f>PRODUCT(F26,1.21)</f>
        <v>0</v>
      </c>
    </row>
    <row r="27" spans="1:7" ht="21.6" x14ac:dyDescent="0.3">
      <c r="A27" s="66"/>
      <c r="B27" s="89" t="s">
        <v>75</v>
      </c>
      <c r="C27" s="71" t="s">
        <v>5</v>
      </c>
      <c r="D27" s="71">
        <v>1</v>
      </c>
      <c r="E27" s="106"/>
      <c r="F27" s="105">
        <f>D27*E27</f>
        <v>0</v>
      </c>
      <c r="G27" s="105">
        <f>F27*1.21</f>
        <v>0</v>
      </c>
    </row>
    <row r="28" spans="1:7" x14ac:dyDescent="0.3">
      <c r="A28" s="79"/>
      <c r="B28" s="80" t="s">
        <v>74</v>
      </c>
      <c r="C28" s="79"/>
      <c r="D28" s="79"/>
      <c r="E28" s="101"/>
      <c r="F28" s="101">
        <f>SUM(F29,F34,F38,F41)</f>
        <v>0</v>
      </c>
      <c r="G28" s="101">
        <f>PRODUCT(F28,1.21)</f>
        <v>0</v>
      </c>
    </row>
    <row r="29" spans="1:7" x14ac:dyDescent="0.3">
      <c r="A29" s="77"/>
      <c r="B29" s="78" t="s">
        <v>73</v>
      </c>
      <c r="C29" s="77" t="s">
        <v>63</v>
      </c>
      <c r="D29" s="77"/>
      <c r="E29" s="103"/>
      <c r="F29" s="103">
        <f>SUM(F30:F33)</f>
        <v>0</v>
      </c>
      <c r="G29" s="103">
        <f>PRODUCT(F29,1.21)</f>
        <v>0</v>
      </c>
    </row>
    <row r="30" spans="1:7" x14ac:dyDescent="0.3">
      <c r="A30" s="72"/>
      <c r="B30" s="73" t="s">
        <v>72</v>
      </c>
      <c r="C30" s="72" t="s">
        <v>5</v>
      </c>
      <c r="D30" s="72">
        <v>1</v>
      </c>
      <c r="E30" s="111"/>
      <c r="F30" s="105">
        <f>E30*D30</f>
        <v>0</v>
      </c>
      <c r="G30" s="105">
        <f>PRODUCT(F30,1.21)</f>
        <v>0</v>
      </c>
    </row>
    <row r="31" spans="1:7" x14ac:dyDescent="0.3">
      <c r="A31" s="72"/>
      <c r="B31" s="73" t="s">
        <v>93</v>
      </c>
      <c r="C31" s="72" t="s">
        <v>5</v>
      </c>
      <c r="D31" s="72">
        <v>15</v>
      </c>
      <c r="E31" s="111"/>
      <c r="F31" s="105">
        <f t="shared" ref="F31:F33" si="0">E31*D31</f>
        <v>0</v>
      </c>
      <c r="G31" s="105">
        <f>PRODUCT(F31,1.21)</f>
        <v>0</v>
      </c>
    </row>
    <row r="32" spans="1:7" x14ac:dyDescent="0.3">
      <c r="A32" s="74"/>
      <c r="B32" s="73" t="s">
        <v>70</v>
      </c>
      <c r="C32" s="72" t="s">
        <v>5</v>
      </c>
      <c r="D32" s="72">
        <v>1</v>
      </c>
      <c r="E32" s="111"/>
      <c r="F32" s="105">
        <f t="shared" si="0"/>
        <v>0</v>
      </c>
      <c r="G32" s="105">
        <f>PRODUCT(F32,1.21)</f>
        <v>0</v>
      </c>
    </row>
    <row r="33" spans="1:7" x14ac:dyDescent="0.3">
      <c r="A33" s="74"/>
      <c r="B33" s="73" t="s">
        <v>69</v>
      </c>
      <c r="C33" s="72" t="s">
        <v>5</v>
      </c>
      <c r="D33" s="72">
        <v>15</v>
      </c>
      <c r="E33" s="111"/>
      <c r="F33" s="105">
        <f t="shared" si="0"/>
        <v>0</v>
      </c>
      <c r="G33" s="105">
        <f>PRODUCT(F33,1.21)</f>
        <v>0</v>
      </c>
    </row>
    <row r="34" spans="1:7" x14ac:dyDescent="0.3">
      <c r="A34" s="69"/>
      <c r="B34" s="76" t="s">
        <v>68</v>
      </c>
      <c r="C34" s="69" t="s">
        <v>63</v>
      </c>
      <c r="D34" s="69"/>
      <c r="E34" s="102"/>
      <c r="F34" s="102">
        <f>SUM(F35:F37)</f>
        <v>0</v>
      </c>
      <c r="G34" s="102">
        <f>F34*1.21</f>
        <v>0</v>
      </c>
    </row>
    <row r="35" spans="1:7" x14ac:dyDescent="0.3">
      <c r="A35" s="67"/>
      <c r="B35" s="75" t="s">
        <v>67</v>
      </c>
      <c r="C35" s="71" t="s">
        <v>5</v>
      </c>
      <c r="D35" s="71">
        <v>11</v>
      </c>
      <c r="E35" s="106"/>
      <c r="F35" s="110">
        <f>D35*E35</f>
        <v>0</v>
      </c>
      <c r="G35" s="110">
        <f>F35*1.21</f>
        <v>0</v>
      </c>
    </row>
    <row r="36" spans="1:7" x14ac:dyDescent="0.3">
      <c r="A36" s="67"/>
      <c r="B36" s="75" t="s">
        <v>66</v>
      </c>
      <c r="C36" s="71" t="s">
        <v>5</v>
      </c>
      <c r="D36" s="71">
        <v>2</v>
      </c>
      <c r="E36" s="106"/>
      <c r="F36" s="110">
        <f>D36*E36</f>
        <v>0</v>
      </c>
      <c r="G36" s="110">
        <f>F36*1.21</f>
        <v>0</v>
      </c>
    </row>
    <row r="37" spans="1:7" x14ac:dyDescent="0.3">
      <c r="A37" s="67"/>
      <c r="B37" s="75" t="s">
        <v>65</v>
      </c>
      <c r="C37" s="71" t="s">
        <v>5</v>
      </c>
      <c r="D37" s="71">
        <v>13</v>
      </c>
      <c r="E37" s="106"/>
      <c r="F37" s="110">
        <f>D37*E37</f>
        <v>0</v>
      </c>
      <c r="G37" s="110">
        <f>F37*1.21</f>
        <v>0</v>
      </c>
    </row>
    <row r="38" spans="1:7" x14ac:dyDescent="0.3">
      <c r="A38" s="69"/>
      <c r="B38" s="70" t="s">
        <v>64</v>
      </c>
      <c r="C38" s="69" t="s">
        <v>63</v>
      </c>
      <c r="D38" s="69"/>
      <c r="E38" s="102"/>
      <c r="F38" s="102">
        <f>SUM(F39:F40)</f>
        <v>0</v>
      </c>
      <c r="G38" s="102">
        <f>F38*1.21</f>
        <v>0</v>
      </c>
    </row>
    <row r="39" spans="1:7" x14ac:dyDescent="0.3">
      <c r="A39" s="67"/>
      <c r="B39" s="75" t="s">
        <v>62</v>
      </c>
      <c r="C39" s="71" t="s">
        <v>61</v>
      </c>
      <c r="D39" s="71">
        <v>800</v>
      </c>
      <c r="E39" s="106"/>
      <c r="F39" s="110">
        <f>D39*E39</f>
        <v>0</v>
      </c>
      <c r="G39" s="109">
        <f>F39*1.21</f>
        <v>0</v>
      </c>
    </row>
    <row r="40" spans="1:7" x14ac:dyDescent="0.3">
      <c r="A40" s="74"/>
      <c r="B40" s="73" t="s">
        <v>60</v>
      </c>
      <c r="C40" s="72" t="s">
        <v>5</v>
      </c>
      <c r="D40" s="72">
        <v>14</v>
      </c>
      <c r="E40" s="111"/>
      <c r="F40" s="110">
        <f>D40*E40</f>
        <v>0</v>
      </c>
      <c r="G40" s="109">
        <f>F40*1.21</f>
        <v>0</v>
      </c>
    </row>
    <row r="41" spans="1:7" x14ac:dyDescent="0.3">
      <c r="A41" s="69"/>
      <c r="B41" s="70" t="s">
        <v>59</v>
      </c>
      <c r="C41" s="69"/>
      <c r="D41" s="69"/>
      <c r="E41" s="102"/>
      <c r="F41" s="102">
        <f>F42</f>
        <v>0</v>
      </c>
      <c r="G41" s="102">
        <f>F41*1.21</f>
        <v>0</v>
      </c>
    </row>
    <row r="42" spans="1:7" ht="21.6" x14ac:dyDescent="0.3">
      <c r="A42" s="67"/>
      <c r="B42" s="75" t="s">
        <v>58</v>
      </c>
      <c r="C42" s="72" t="s">
        <v>5</v>
      </c>
      <c r="D42" s="72">
        <v>1</v>
      </c>
      <c r="E42" s="111"/>
      <c r="F42" s="110">
        <f>D42*E42</f>
        <v>0</v>
      </c>
      <c r="G42" s="109">
        <f>F42*1.21</f>
        <v>0</v>
      </c>
    </row>
    <row r="43" spans="1:7" x14ac:dyDescent="0.3">
      <c r="A43" s="66"/>
      <c r="B43" s="65"/>
      <c r="C43" s="65"/>
      <c r="D43" s="65"/>
      <c r="E43" s="65"/>
      <c r="F43" s="64"/>
      <c r="G43" s="63"/>
    </row>
    <row r="44" spans="1:7" x14ac:dyDescent="0.3">
      <c r="A44" s="62"/>
      <c r="C44" s="61"/>
      <c r="D44" s="61"/>
      <c r="E44" s="61"/>
      <c r="F44" s="61"/>
    </row>
    <row r="45" spans="1:7" x14ac:dyDescent="0.3">
      <c r="A45" s="59"/>
      <c r="B45" s="60" t="s">
        <v>15</v>
      </c>
      <c r="C45" s="59"/>
      <c r="D45" s="59"/>
      <c r="E45" s="59"/>
      <c r="F45" s="97">
        <f>SUM(F9,F28)</f>
        <v>0</v>
      </c>
      <c r="G45" s="97">
        <f>SUM(G9,G28)</f>
        <v>0</v>
      </c>
    </row>
    <row r="47" spans="1:7" x14ac:dyDescent="0.3">
      <c r="B47" s="2" t="s">
        <v>17</v>
      </c>
    </row>
  </sheetData>
  <mergeCells count="2">
    <mergeCell ref="B43:E43"/>
    <mergeCell ref="B4:G6"/>
  </mergeCells>
  <pageMargins left="0.7" right="0.7" top="0.78740157499999996" bottom="0.78740157499999996" header="0.3" footer="0.3"/>
  <pageSetup paperSize="9" scale="83"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dimension ref="A1:H9"/>
  <sheetViews>
    <sheetView zoomScale="80" zoomScaleNormal="80" workbookViewId="0">
      <selection activeCell="K5" sqref="K5"/>
    </sheetView>
  </sheetViews>
  <sheetFormatPr defaultRowHeight="14.4" x14ac:dyDescent="0.3"/>
  <cols>
    <col min="1" max="1" width="83" customWidth="1"/>
    <col min="2" max="2" width="5" style="1" customWidth="1"/>
    <col min="3" max="3" width="4.5546875" style="1" customWidth="1"/>
    <col min="4" max="4" width="10.44140625" style="1" customWidth="1"/>
    <col min="5" max="5" width="10.77734375" style="1" customWidth="1"/>
    <col min="6" max="6" width="11" style="1" customWidth="1"/>
    <col min="7" max="7" width="13.44140625" style="1" customWidth="1"/>
    <col min="8" max="8" width="16.77734375" customWidth="1"/>
  </cols>
  <sheetData>
    <row r="1" spans="1:8" s="2" customFormat="1" x14ac:dyDescent="0.3">
      <c r="A1" s="19" t="s">
        <v>10</v>
      </c>
      <c r="B1" s="19"/>
      <c r="C1" s="19"/>
      <c r="D1" s="19"/>
      <c r="E1" s="19"/>
      <c r="F1" s="19"/>
      <c r="G1" s="19"/>
      <c r="H1" s="19"/>
    </row>
    <row r="2" spans="1:8" s="2" customFormat="1" x14ac:dyDescent="0.3">
      <c r="A2" s="19"/>
      <c r="B2" s="19"/>
      <c r="C2" s="19"/>
      <c r="D2" s="19"/>
      <c r="E2" s="19"/>
      <c r="F2" s="19"/>
      <c r="G2" s="19"/>
      <c r="H2" s="19"/>
    </row>
    <row r="3" spans="1:8" s="2" customFormat="1" ht="37.200000000000003" customHeight="1" x14ac:dyDescent="0.3">
      <c r="A3" s="20"/>
      <c r="B3" s="20"/>
      <c r="C3" s="20"/>
      <c r="D3" s="20"/>
      <c r="E3" s="20"/>
      <c r="F3" s="20"/>
      <c r="G3" s="20"/>
      <c r="H3" s="20"/>
    </row>
    <row r="4" spans="1:8" ht="29.25" customHeight="1" x14ac:dyDescent="0.3">
      <c r="A4" s="10" t="s">
        <v>16</v>
      </c>
      <c r="B4" s="3" t="s">
        <v>0</v>
      </c>
      <c r="C4" s="4" t="s">
        <v>1</v>
      </c>
      <c r="D4" s="4" t="s">
        <v>2</v>
      </c>
      <c r="E4" s="4" t="s">
        <v>3</v>
      </c>
      <c r="F4" s="4" t="s">
        <v>6</v>
      </c>
      <c r="G4" s="4" t="s">
        <v>4</v>
      </c>
      <c r="H4" s="4" t="s">
        <v>9</v>
      </c>
    </row>
    <row r="5" spans="1:8" s="2" customFormat="1" ht="271.5" customHeight="1" x14ac:dyDescent="0.3">
      <c r="A5" s="12" t="s">
        <v>11</v>
      </c>
      <c r="B5" s="9" t="s">
        <v>5</v>
      </c>
      <c r="C5" s="7">
        <v>3</v>
      </c>
      <c r="D5" s="14"/>
      <c r="E5" s="15">
        <f t="shared" ref="E5:E6" si="0">ABS(C5*D5)</f>
        <v>0</v>
      </c>
      <c r="F5" s="15">
        <f t="shared" ref="F5:F6" si="1">ABS(G5-E5)</f>
        <v>0</v>
      </c>
      <c r="G5" s="16">
        <f t="shared" ref="G5:G6" si="2">ABS(E5*1.21)</f>
        <v>0</v>
      </c>
      <c r="H5" s="13"/>
    </row>
    <row r="6" spans="1:8" s="2" customFormat="1" ht="94.65" customHeight="1" x14ac:dyDescent="0.3">
      <c r="A6" s="11" t="s">
        <v>7</v>
      </c>
      <c r="B6" s="9" t="s">
        <v>5</v>
      </c>
      <c r="C6" s="7">
        <v>1</v>
      </c>
      <c r="D6" s="14"/>
      <c r="E6" s="15">
        <f t="shared" si="0"/>
        <v>0</v>
      </c>
      <c r="F6" s="15">
        <f t="shared" si="1"/>
        <v>0</v>
      </c>
      <c r="G6" s="16">
        <f t="shared" si="2"/>
        <v>0</v>
      </c>
      <c r="H6" s="13"/>
    </row>
    <row r="7" spans="1:8" ht="21.75" customHeight="1" thickBot="1" x14ac:dyDescent="0.35">
      <c r="A7" s="5"/>
      <c r="B7" s="6"/>
      <c r="C7" s="6"/>
      <c r="D7" s="17"/>
      <c r="E7" s="17">
        <f>SUM(E5:E6)</f>
        <v>0</v>
      </c>
      <c r="F7" s="17">
        <f t="shared" ref="F7" si="3">ABS(G7-E7)</f>
        <v>0</v>
      </c>
      <c r="G7" s="18">
        <f t="shared" ref="G7" si="4">ABS(E7*1.21)</f>
        <v>0</v>
      </c>
    </row>
    <row r="9" spans="1:8" x14ac:dyDescent="0.3">
      <c r="A9" s="8" t="s">
        <v>8</v>
      </c>
    </row>
  </sheetData>
  <mergeCells count="1">
    <mergeCell ref="A1:H3"/>
  </mergeCells>
  <phoneticPr fontId="0" type="noConversion"/>
  <pageMargins left="0.70866141732283472" right="0.70866141732283472" top="0.78740157480314965" bottom="0.78740157480314965"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880C0-6369-4284-B284-4ABB4C6BFECF}">
  <sheetPr>
    <pageSetUpPr fitToPage="1"/>
  </sheetPr>
  <dimension ref="A2:G36"/>
  <sheetViews>
    <sheetView zoomScale="120" zoomScaleNormal="120" workbookViewId="0">
      <selection activeCell="B4" sqref="B4:G6"/>
    </sheetView>
  </sheetViews>
  <sheetFormatPr defaultRowHeight="14.4" x14ac:dyDescent="0.3"/>
  <cols>
    <col min="1" max="1" width="4.5546875" style="2" customWidth="1"/>
    <col min="2" max="2" width="51.88671875" style="2" customWidth="1"/>
    <col min="3" max="3" width="5.33203125" style="2" customWidth="1"/>
    <col min="4" max="4" width="5.88671875" style="2" customWidth="1"/>
    <col min="5" max="5" width="12.5546875" style="2" customWidth="1"/>
    <col min="6" max="6" width="16.33203125" style="2" customWidth="1"/>
    <col min="7" max="7" width="17.77734375" style="2" customWidth="1"/>
    <col min="8" max="16384" width="8.88671875" style="2"/>
  </cols>
  <sheetData>
    <row r="2" spans="1:7" ht="15.6" x14ac:dyDescent="0.3">
      <c r="B2" s="86" t="s">
        <v>128</v>
      </c>
    </row>
    <row r="3" spans="1:7" ht="15.6" x14ac:dyDescent="0.3">
      <c r="B3" s="86"/>
    </row>
    <row r="4" spans="1:7" x14ac:dyDescent="0.3">
      <c r="B4" s="166" t="s">
        <v>10</v>
      </c>
      <c r="C4" s="19"/>
      <c r="D4" s="19"/>
      <c r="E4" s="19"/>
      <c r="F4" s="19"/>
      <c r="G4" s="19"/>
    </row>
    <row r="5" spans="1:7" x14ac:dyDescent="0.3">
      <c r="B5" s="19"/>
      <c r="C5" s="19"/>
      <c r="D5" s="19"/>
      <c r="E5" s="19"/>
      <c r="F5" s="19"/>
      <c r="G5" s="19"/>
    </row>
    <row r="6" spans="1:7" x14ac:dyDescent="0.3">
      <c r="B6" s="19"/>
      <c r="C6" s="19"/>
      <c r="D6" s="19"/>
      <c r="E6" s="19"/>
      <c r="F6" s="19"/>
      <c r="G6" s="19"/>
    </row>
    <row r="8" spans="1:7" x14ac:dyDescent="0.3">
      <c r="A8" s="85" t="s">
        <v>90</v>
      </c>
      <c r="C8" s="85" t="s">
        <v>89</v>
      </c>
      <c r="D8" s="85" t="s">
        <v>88</v>
      </c>
      <c r="E8" s="85" t="s">
        <v>87</v>
      </c>
      <c r="F8" s="85" t="s">
        <v>86</v>
      </c>
      <c r="G8" s="85" t="s">
        <v>85</v>
      </c>
    </row>
    <row r="9" spans="1:7" x14ac:dyDescent="0.3">
      <c r="A9" s="79"/>
      <c r="B9" s="80" t="s">
        <v>84</v>
      </c>
      <c r="C9" s="79"/>
      <c r="D9" s="79"/>
      <c r="E9" s="101"/>
      <c r="F9" s="101">
        <f>SUM(F10,F13,F16,F18)</f>
        <v>0</v>
      </c>
      <c r="G9" s="101">
        <f>PRODUCT(F9,1.21)</f>
        <v>0</v>
      </c>
    </row>
    <row r="10" spans="1:7" x14ac:dyDescent="0.3">
      <c r="A10" s="69"/>
      <c r="B10" s="70" t="s">
        <v>127</v>
      </c>
      <c r="C10" s="69" t="s">
        <v>63</v>
      </c>
      <c r="D10" s="69"/>
      <c r="E10" s="102"/>
      <c r="F10" s="103">
        <f>SUM(F11:F12)</f>
        <v>0</v>
      </c>
      <c r="G10" s="103">
        <f>F10*1.21</f>
        <v>0</v>
      </c>
    </row>
    <row r="11" spans="1:7" ht="14.55" customHeight="1" x14ac:dyDescent="0.3">
      <c r="A11" s="67"/>
      <c r="B11" s="75" t="s">
        <v>82</v>
      </c>
      <c r="C11" s="84" t="s">
        <v>5</v>
      </c>
      <c r="D11" s="84">
        <v>1</v>
      </c>
      <c r="E11" s="104"/>
      <c r="F11" s="105">
        <f>D11*E11</f>
        <v>0</v>
      </c>
      <c r="G11" s="105">
        <f>F11*1.21</f>
        <v>0</v>
      </c>
    </row>
    <row r="12" spans="1:7" ht="14.55" customHeight="1" x14ac:dyDescent="0.3">
      <c r="A12" s="67"/>
      <c r="B12" s="75" t="s">
        <v>81</v>
      </c>
      <c r="C12" s="84" t="s">
        <v>5</v>
      </c>
      <c r="D12" s="84">
        <v>1</v>
      </c>
      <c r="E12" s="104"/>
      <c r="F12" s="105">
        <f>D12*E12</f>
        <v>0</v>
      </c>
      <c r="G12" s="105">
        <f>F12*1.21</f>
        <v>0</v>
      </c>
    </row>
    <row r="13" spans="1:7" x14ac:dyDescent="0.3">
      <c r="A13" s="69"/>
      <c r="B13" s="82" t="s">
        <v>80</v>
      </c>
      <c r="C13" s="69" t="s">
        <v>63</v>
      </c>
      <c r="D13" s="69"/>
      <c r="E13" s="102"/>
      <c r="F13" s="103">
        <f>SUM(F14:F15)</f>
        <v>0</v>
      </c>
      <c r="G13" s="103">
        <f>F13*1.21</f>
        <v>0</v>
      </c>
    </row>
    <row r="14" spans="1:7" x14ac:dyDescent="0.3">
      <c r="A14" s="67"/>
      <c r="B14" s="83" t="s">
        <v>79</v>
      </c>
      <c r="C14" s="71" t="s">
        <v>5</v>
      </c>
      <c r="D14" s="71">
        <v>2</v>
      </c>
      <c r="E14" s="106"/>
      <c r="F14" s="105">
        <f>D14*E14</f>
        <v>0</v>
      </c>
      <c r="G14" s="105">
        <f>F14*1.21</f>
        <v>0</v>
      </c>
    </row>
    <row r="15" spans="1:7" x14ac:dyDescent="0.3">
      <c r="A15" s="67"/>
      <c r="B15" s="81" t="s">
        <v>78</v>
      </c>
      <c r="C15" s="71" t="s">
        <v>5</v>
      </c>
      <c r="D15" s="71">
        <v>2</v>
      </c>
      <c r="E15" s="106"/>
      <c r="F15" s="105">
        <f>D15*E15</f>
        <v>0</v>
      </c>
      <c r="G15" s="105">
        <f>F15*1.21</f>
        <v>0</v>
      </c>
    </row>
    <row r="16" spans="1:7" x14ac:dyDescent="0.3">
      <c r="A16" s="69"/>
      <c r="B16" s="82" t="s">
        <v>77</v>
      </c>
      <c r="C16" s="69" t="s">
        <v>63</v>
      </c>
      <c r="D16" s="69"/>
      <c r="E16" s="102"/>
      <c r="F16" s="103">
        <f>SUM(F17:F17)</f>
        <v>0</v>
      </c>
      <c r="G16" s="103">
        <f>F16*1.21</f>
        <v>0</v>
      </c>
    </row>
    <row r="17" spans="1:7" x14ac:dyDescent="0.3">
      <c r="A17" s="67"/>
      <c r="B17" s="81" t="s">
        <v>76</v>
      </c>
      <c r="C17" s="71" t="s">
        <v>5</v>
      </c>
      <c r="D17" s="71">
        <v>10</v>
      </c>
      <c r="E17" s="106"/>
      <c r="F17" s="105">
        <f>D17*E17</f>
        <v>0</v>
      </c>
      <c r="G17" s="105">
        <f>F17*1.21</f>
        <v>0</v>
      </c>
    </row>
    <row r="18" spans="1:7" x14ac:dyDescent="0.3">
      <c r="A18" s="69"/>
      <c r="B18" s="70" t="s">
        <v>59</v>
      </c>
      <c r="C18" s="69" t="s">
        <v>63</v>
      </c>
      <c r="D18" s="69"/>
      <c r="E18" s="102"/>
      <c r="F18" s="102">
        <f>F19</f>
        <v>0</v>
      </c>
      <c r="G18" s="102">
        <f>PRODUCT(F18,1.21)</f>
        <v>0</v>
      </c>
    </row>
    <row r="19" spans="1:7" ht="21.6" x14ac:dyDescent="0.3">
      <c r="A19" s="66"/>
      <c r="B19" s="89" t="s">
        <v>75</v>
      </c>
      <c r="C19" s="71" t="s">
        <v>5</v>
      </c>
      <c r="D19" s="71">
        <v>1</v>
      </c>
      <c r="E19" s="106"/>
      <c r="F19" s="105">
        <f>D19*E19</f>
        <v>0</v>
      </c>
      <c r="G19" s="105">
        <f>F19*1.21</f>
        <v>0</v>
      </c>
    </row>
    <row r="20" spans="1:7" x14ac:dyDescent="0.3">
      <c r="A20" s="79"/>
      <c r="B20" s="80" t="s">
        <v>74</v>
      </c>
      <c r="C20" s="79"/>
      <c r="D20" s="79"/>
      <c r="E20" s="79"/>
      <c r="F20" s="90">
        <f>SUM(F21,F24,F27,F30)</f>
        <v>0</v>
      </c>
      <c r="G20" s="90">
        <f>PRODUCT(F20,1.21)</f>
        <v>0</v>
      </c>
    </row>
    <row r="21" spans="1:7" x14ac:dyDescent="0.3">
      <c r="A21" s="77"/>
      <c r="B21" s="78" t="s">
        <v>126</v>
      </c>
      <c r="C21" s="77" t="s">
        <v>63</v>
      </c>
      <c r="D21" s="77"/>
      <c r="E21" s="77"/>
      <c r="F21" s="92">
        <f>SUM(F22:F23)</f>
        <v>0</v>
      </c>
      <c r="G21" s="92">
        <f>PRODUCT(F21,1.21)</f>
        <v>0</v>
      </c>
    </row>
    <row r="22" spans="1:7" x14ac:dyDescent="0.3">
      <c r="A22" s="72"/>
      <c r="B22" s="73" t="s">
        <v>93</v>
      </c>
      <c r="C22" s="72" t="s">
        <v>5</v>
      </c>
      <c r="D22" s="72">
        <v>4</v>
      </c>
      <c r="E22" s="88"/>
      <c r="F22" s="94">
        <f>E22*D22</f>
        <v>0</v>
      </c>
      <c r="G22" s="94">
        <f>PRODUCT(F22,1.21)</f>
        <v>0</v>
      </c>
    </row>
    <row r="23" spans="1:7" x14ac:dyDescent="0.3">
      <c r="A23" s="74"/>
      <c r="B23" s="73" t="s">
        <v>69</v>
      </c>
      <c r="C23" s="72" t="s">
        <v>5</v>
      </c>
      <c r="D23" s="72">
        <v>4</v>
      </c>
      <c r="E23" s="88"/>
      <c r="F23" s="94">
        <f>E23*D23</f>
        <v>0</v>
      </c>
      <c r="G23" s="94">
        <f>PRODUCT(F23,1.21)</f>
        <v>0</v>
      </c>
    </row>
    <row r="24" spans="1:7" x14ac:dyDescent="0.3">
      <c r="A24" s="69"/>
      <c r="B24" s="76" t="s">
        <v>68</v>
      </c>
      <c r="C24" s="69" t="s">
        <v>63</v>
      </c>
      <c r="D24" s="69"/>
      <c r="E24" s="69"/>
      <c r="F24" s="91">
        <f>SUM(F25:F26)</f>
        <v>0</v>
      </c>
      <c r="G24" s="91">
        <f>F24*1.21</f>
        <v>0</v>
      </c>
    </row>
    <row r="25" spans="1:7" x14ac:dyDescent="0.3">
      <c r="A25" s="67"/>
      <c r="B25" s="75" t="s">
        <v>66</v>
      </c>
      <c r="C25" s="71" t="s">
        <v>5</v>
      </c>
      <c r="D25" s="71">
        <v>2</v>
      </c>
      <c r="E25" s="87"/>
      <c r="F25" s="99">
        <f>D25*E25</f>
        <v>0</v>
      </c>
      <c r="G25" s="99">
        <f>F25*1.21</f>
        <v>0</v>
      </c>
    </row>
    <row r="26" spans="1:7" x14ac:dyDescent="0.3">
      <c r="A26" s="67"/>
      <c r="B26" s="75" t="s">
        <v>65</v>
      </c>
      <c r="C26" s="71" t="s">
        <v>5</v>
      </c>
      <c r="D26" s="71">
        <v>2</v>
      </c>
      <c r="E26" s="87"/>
      <c r="F26" s="99">
        <f>D26*E26</f>
        <v>0</v>
      </c>
      <c r="G26" s="99">
        <f>F26*1.21</f>
        <v>0</v>
      </c>
    </row>
    <row r="27" spans="1:7" x14ac:dyDescent="0.3">
      <c r="A27" s="69"/>
      <c r="B27" s="70" t="s">
        <v>64</v>
      </c>
      <c r="C27" s="69" t="s">
        <v>63</v>
      </c>
      <c r="D27" s="69"/>
      <c r="E27" s="69"/>
      <c r="F27" s="91">
        <f>SUM(F28:F29)</f>
        <v>0</v>
      </c>
      <c r="G27" s="91">
        <f>F27*1.21</f>
        <v>0</v>
      </c>
    </row>
    <row r="28" spans="1:7" x14ac:dyDescent="0.3">
      <c r="A28" s="67"/>
      <c r="B28" s="75" t="s">
        <v>62</v>
      </c>
      <c r="C28" s="71" t="s">
        <v>61</v>
      </c>
      <c r="D28" s="71">
        <v>80</v>
      </c>
      <c r="E28" s="87"/>
      <c r="F28" s="99">
        <f>D28*E28</f>
        <v>0</v>
      </c>
      <c r="G28" s="100">
        <f>F28*1.21</f>
        <v>0</v>
      </c>
    </row>
    <row r="29" spans="1:7" x14ac:dyDescent="0.3">
      <c r="A29" s="74"/>
      <c r="B29" s="73" t="s">
        <v>60</v>
      </c>
      <c r="C29" s="72" t="s">
        <v>5</v>
      </c>
      <c r="D29" s="72">
        <v>2</v>
      </c>
      <c r="E29" s="88"/>
      <c r="F29" s="99">
        <f>D29*E29</f>
        <v>0</v>
      </c>
      <c r="G29" s="100">
        <f>F29*1.21</f>
        <v>0</v>
      </c>
    </row>
    <row r="30" spans="1:7" x14ac:dyDescent="0.3">
      <c r="A30" s="69"/>
      <c r="B30" s="70" t="s">
        <v>59</v>
      </c>
      <c r="C30" s="69"/>
      <c r="D30" s="69"/>
      <c r="E30" s="69"/>
      <c r="F30" s="91">
        <f>F31</f>
        <v>0</v>
      </c>
      <c r="G30" s="91">
        <f>F30*1.21</f>
        <v>0</v>
      </c>
    </row>
    <row r="31" spans="1:7" ht="21.6" x14ac:dyDescent="0.3">
      <c r="A31" s="67"/>
      <c r="B31" s="75" t="s">
        <v>58</v>
      </c>
      <c r="C31" s="71" t="s">
        <v>5</v>
      </c>
      <c r="D31" s="71">
        <v>1</v>
      </c>
      <c r="E31" s="106"/>
      <c r="F31" s="105">
        <f>D31*E31</f>
        <v>0</v>
      </c>
      <c r="G31" s="105">
        <f>F31*1.21</f>
        <v>0</v>
      </c>
    </row>
    <row r="32" spans="1:7" x14ac:dyDescent="0.3">
      <c r="A32" s="66"/>
      <c r="B32" s="65"/>
      <c r="C32" s="65"/>
      <c r="D32" s="65"/>
      <c r="E32" s="65"/>
      <c r="F32" s="64"/>
      <c r="G32" s="63"/>
    </row>
    <row r="33" spans="1:7" x14ac:dyDescent="0.3">
      <c r="A33" s="62"/>
      <c r="C33" s="61"/>
      <c r="D33" s="61"/>
      <c r="E33" s="61"/>
      <c r="F33" s="61"/>
    </row>
    <row r="34" spans="1:7" x14ac:dyDescent="0.3">
      <c r="A34" s="59"/>
      <c r="B34" s="60" t="s">
        <v>15</v>
      </c>
      <c r="C34" s="59"/>
      <c r="D34" s="59"/>
      <c r="E34" s="59"/>
      <c r="F34" s="97">
        <f>SUM(F9,F20)</f>
        <v>0</v>
      </c>
      <c r="G34" s="97">
        <f>SUM(G9,G20)</f>
        <v>0</v>
      </c>
    </row>
    <row r="36" spans="1:7" x14ac:dyDescent="0.3">
      <c r="B36" s="2" t="s">
        <v>130</v>
      </c>
    </row>
  </sheetData>
  <mergeCells count="2">
    <mergeCell ref="B32:E32"/>
    <mergeCell ref="B4:G6"/>
  </mergeCells>
  <pageMargins left="0.7" right="0.7" top="0.78740157499999996" bottom="0.78740157499999996" header="0.3" footer="0.3"/>
  <pageSetup paperSize="9" scale="83" fitToHeight="0"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32F89-B9A0-4FB3-A246-884EEFDFD52B}">
  <dimension ref="A1:J1001"/>
  <sheetViews>
    <sheetView topLeftCell="A19" workbookViewId="0">
      <selection activeCell="E23" sqref="E6:E23"/>
    </sheetView>
  </sheetViews>
  <sheetFormatPr defaultColWidth="12.5546875" defaultRowHeight="15" customHeight="1" x14ac:dyDescent="0.3"/>
  <cols>
    <col min="1" max="1" width="20.44140625" style="112" customWidth="1"/>
    <col min="2" max="2" width="91.6640625" style="112" customWidth="1"/>
    <col min="3" max="3" width="10.109375" style="112" customWidth="1"/>
    <col min="4" max="4" width="5.109375" style="112" customWidth="1"/>
    <col min="5" max="5" width="10.44140625" style="112" customWidth="1"/>
    <col min="6" max="6" width="15.33203125" style="112" customWidth="1"/>
    <col min="7" max="7" width="15" style="112" customWidth="1"/>
    <col min="8" max="8" width="16.6640625" style="112" customWidth="1"/>
    <col min="9" max="9" width="15.6640625" style="112" customWidth="1"/>
    <col min="10" max="10" width="16" style="112" customWidth="1"/>
    <col min="11" max="26" width="11" style="112" customWidth="1"/>
    <col min="27" max="16384" width="12.5546875" style="112"/>
  </cols>
  <sheetData>
    <row r="1" spans="1:10" ht="67.5" customHeight="1" x14ac:dyDescent="0.3">
      <c r="A1" s="151" t="s">
        <v>10</v>
      </c>
      <c r="B1" s="150"/>
      <c r="C1" s="150"/>
      <c r="D1" s="150"/>
      <c r="E1" s="150"/>
      <c r="F1" s="150"/>
      <c r="G1" s="150"/>
      <c r="H1" s="150"/>
      <c r="I1" s="150"/>
    </row>
    <row r="2" spans="1:10" ht="12.75" customHeight="1" x14ac:dyDescent="0.3">
      <c r="A2" s="149" t="s">
        <v>174</v>
      </c>
      <c r="B2" s="115"/>
      <c r="C2" s="115"/>
      <c r="D2" s="115"/>
      <c r="E2" s="115"/>
      <c r="F2" s="115"/>
      <c r="G2" s="115"/>
      <c r="H2" s="115"/>
      <c r="I2" s="115"/>
    </row>
    <row r="3" spans="1:10" ht="12.75" customHeight="1" x14ac:dyDescent="0.3">
      <c r="A3" s="115"/>
      <c r="B3" s="115"/>
      <c r="C3" s="115"/>
      <c r="D3" s="115"/>
      <c r="E3" s="115"/>
      <c r="F3" s="115"/>
      <c r="G3" s="115"/>
      <c r="H3" s="115"/>
      <c r="I3" s="115"/>
    </row>
    <row r="4" spans="1:10" ht="12.75" customHeight="1" x14ac:dyDescent="0.3">
      <c r="A4" s="148" t="s">
        <v>173</v>
      </c>
      <c r="B4" s="147"/>
      <c r="C4" s="147"/>
      <c r="D4" s="147"/>
      <c r="E4" s="147"/>
      <c r="F4" s="147"/>
      <c r="G4" s="147"/>
      <c r="H4" s="147"/>
      <c r="I4" s="147"/>
    </row>
    <row r="5" spans="1:10" ht="38.25" customHeight="1" x14ac:dyDescent="0.3">
      <c r="A5" s="144" t="s">
        <v>35</v>
      </c>
      <c r="B5" s="146" t="s">
        <v>172</v>
      </c>
      <c r="C5" s="145" t="s">
        <v>171</v>
      </c>
      <c r="D5" s="144" t="s">
        <v>1</v>
      </c>
      <c r="E5" s="144" t="s">
        <v>2</v>
      </c>
      <c r="F5" s="144" t="s">
        <v>3</v>
      </c>
      <c r="G5" s="144" t="s">
        <v>6</v>
      </c>
      <c r="H5" s="143" t="s">
        <v>4</v>
      </c>
      <c r="I5" s="142" t="s">
        <v>9</v>
      </c>
    </row>
    <row r="6" spans="1:10" ht="72" x14ac:dyDescent="0.3">
      <c r="A6" s="133" t="s">
        <v>170</v>
      </c>
      <c r="B6" s="141" t="s">
        <v>169</v>
      </c>
      <c r="C6" s="126" t="s">
        <v>5</v>
      </c>
      <c r="D6" s="126">
        <v>1</v>
      </c>
      <c r="E6" s="125"/>
      <c r="F6" s="124">
        <f>ABS(D6*E6)</f>
        <v>0</v>
      </c>
      <c r="G6" s="124">
        <f>ABS(H6-F6)</f>
        <v>0</v>
      </c>
      <c r="H6" s="123">
        <f>ABS(F6*1.21)</f>
        <v>0</v>
      </c>
      <c r="I6" s="132"/>
    </row>
    <row r="7" spans="1:10" ht="48" x14ac:dyDescent="0.3">
      <c r="A7" s="126" t="s">
        <v>168</v>
      </c>
      <c r="B7" s="127" t="s">
        <v>167</v>
      </c>
      <c r="C7" s="126" t="s">
        <v>153</v>
      </c>
      <c r="D7" s="126">
        <v>1</v>
      </c>
      <c r="E7" s="125"/>
      <c r="F7" s="124">
        <f>ABS(D7*E7)</f>
        <v>0</v>
      </c>
      <c r="G7" s="124">
        <f>ABS(H7-F7)</f>
        <v>0</v>
      </c>
      <c r="H7" s="123">
        <f>ABS(F7*1.21)</f>
        <v>0</v>
      </c>
      <c r="I7" s="132"/>
      <c r="J7" s="140"/>
    </row>
    <row r="8" spans="1:10" ht="36" x14ac:dyDescent="0.3">
      <c r="A8" s="133" t="s">
        <v>166</v>
      </c>
      <c r="B8" s="139" t="s">
        <v>165</v>
      </c>
      <c r="C8" s="126" t="s">
        <v>164</v>
      </c>
      <c r="D8" s="126">
        <v>14</v>
      </c>
      <c r="E8" s="125"/>
      <c r="F8" s="124">
        <f>ABS(D8*E8)</f>
        <v>0</v>
      </c>
      <c r="G8" s="124">
        <f>ABS(H8-F8)</f>
        <v>0</v>
      </c>
      <c r="H8" s="123">
        <f>ABS(F8*1.21)</f>
        <v>0</v>
      </c>
      <c r="I8" s="122"/>
    </row>
    <row r="9" spans="1:10" ht="43.5" customHeight="1" x14ac:dyDescent="0.3">
      <c r="A9" s="129" t="s">
        <v>163</v>
      </c>
      <c r="B9" s="127" t="s">
        <v>162</v>
      </c>
      <c r="C9" s="126" t="s">
        <v>153</v>
      </c>
      <c r="D9" s="126">
        <v>1</v>
      </c>
      <c r="E9" s="125"/>
      <c r="F9" s="124">
        <f>ABS(D9*E9)</f>
        <v>0</v>
      </c>
      <c r="G9" s="124">
        <f>ABS(H9-F9)</f>
        <v>0</v>
      </c>
      <c r="H9" s="123">
        <f>ABS(F9*1.21)</f>
        <v>0</v>
      </c>
      <c r="I9" s="137"/>
    </row>
    <row r="10" spans="1:10" ht="48" x14ac:dyDescent="0.3">
      <c r="A10" s="128" t="s">
        <v>161</v>
      </c>
      <c r="B10" s="127" t="s">
        <v>160</v>
      </c>
      <c r="C10" s="126" t="s">
        <v>5</v>
      </c>
      <c r="D10" s="126">
        <v>100</v>
      </c>
      <c r="E10" s="125"/>
      <c r="F10" s="124">
        <f>ABS(D10*E10)</f>
        <v>0</v>
      </c>
      <c r="G10" s="124">
        <f>ABS(H10-F10)</f>
        <v>0</v>
      </c>
      <c r="H10" s="123">
        <f>ABS(F10*1.21)</f>
        <v>0</v>
      </c>
      <c r="I10" s="137"/>
    </row>
    <row r="11" spans="1:10" ht="24" x14ac:dyDescent="0.3">
      <c r="A11" s="138" t="s">
        <v>159</v>
      </c>
      <c r="B11" s="135" t="s">
        <v>158</v>
      </c>
      <c r="C11" s="134" t="s">
        <v>5</v>
      </c>
      <c r="D11" s="134">
        <v>1</v>
      </c>
      <c r="E11" s="125"/>
      <c r="F11" s="124">
        <f>ABS(D11*E11)</f>
        <v>0</v>
      </c>
      <c r="G11" s="124">
        <f>ABS(H11-F11)</f>
        <v>0</v>
      </c>
      <c r="H11" s="123">
        <f>ABS(F11*1.21)</f>
        <v>0</v>
      </c>
      <c r="I11" s="137"/>
    </row>
    <row r="12" spans="1:10" ht="204" x14ac:dyDescent="0.3">
      <c r="A12" s="129" t="s">
        <v>157</v>
      </c>
      <c r="B12" s="127" t="s">
        <v>156</v>
      </c>
      <c r="C12" s="126" t="s">
        <v>153</v>
      </c>
      <c r="D12" s="126">
        <v>1</v>
      </c>
      <c r="E12" s="125"/>
      <c r="F12" s="124">
        <f>ABS(D12*E12)</f>
        <v>0</v>
      </c>
      <c r="G12" s="124">
        <f>ABS(H12-F12)</f>
        <v>0</v>
      </c>
      <c r="H12" s="123">
        <f>ABS(F12*1.21)</f>
        <v>0</v>
      </c>
      <c r="I12" s="132"/>
    </row>
    <row r="13" spans="1:10" ht="54.75" customHeight="1" x14ac:dyDescent="0.3">
      <c r="A13" s="128" t="s">
        <v>155</v>
      </c>
      <c r="B13" s="127" t="s">
        <v>154</v>
      </c>
      <c r="C13" s="126" t="s">
        <v>153</v>
      </c>
      <c r="D13" s="126">
        <v>1</v>
      </c>
      <c r="E13" s="125"/>
      <c r="F13" s="124">
        <f>ABS(D13*E13)</f>
        <v>0</v>
      </c>
      <c r="G13" s="124">
        <f>ABS(H13-F13)</f>
        <v>0</v>
      </c>
      <c r="H13" s="123">
        <f>ABS(F13*1.21)</f>
        <v>0</v>
      </c>
      <c r="I13" s="137"/>
    </row>
    <row r="14" spans="1:10" ht="48" x14ac:dyDescent="0.3">
      <c r="A14" s="133" t="s">
        <v>152</v>
      </c>
      <c r="B14" s="127" t="s">
        <v>151</v>
      </c>
      <c r="C14" s="133" t="s">
        <v>5</v>
      </c>
      <c r="D14" s="133">
        <v>4</v>
      </c>
      <c r="E14" s="125"/>
      <c r="F14" s="124">
        <f>ABS(D14*E14)</f>
        <v>0</v>
      </c>
      <c r="G14" s="124">
        <f>ABS(H14-F14)</f>
        <v>0</v>
      </c>
      <c r="H14" s="123">
        <f>ABS(F14*1.21)</f>
        <v>0</v>
      </c>
      <c r="I14" s="132"/>
    </row>
    <row r="15" spans="1:10" ht="48" x14ac:dyDescent="0.3">
      <c r="A15" s="133" t="s">
        <v>150</v>
      </c>
      <c r="B15" s="127" t="s">
        <v>149</v>
      </c>
      <c r="C15" s="126" t="s">
        <v>5</v>
      </c>
      <c r="D15" s="126">
        <v>1</v>
      </c>
      <c r="E15" s="125"/>
      <c r="F15" s="124">
        <f>ABS(D15*E15)</f>
        <v>0</v>
      </c>
      <c r="G15" s="124">
        <f>ABS(H15-F15)</f>
        <v>0</v>
      </c>
      <c r="H15" s="123">
        <f>ABS(F15*1.21)</f>
        <v>0</v>
      </c>
      <c r="I15" s="132"/>
    </row>
    <row r="16" spans="1:10" ht="62.25" customHeight="1" x14ac:dyDescent="0.3">
      <c r="A16" s="136" t="s">
        <v>148</v>
      </c>
      <c r="B16" s="135" t="s">
        <v>147</v>
      </c>
      <c r="C16" s="134" t="s">
        <v>5</v>
      </c>
      <c r="D16" s="134">
        <v>1</v>
      </c>
      <c r="E16" s="125"/>
      <c r="F16" s="124">
        <f>ABS(D16*E16)</f>
        <v>0</v>
      </c>
      <c r="G16" s="124">
        <f>ABS(H16-F16)</f>
        <v>0</v>
      </c>
      <c r="H16" s="123">
        <f>ABS(F16*1.21)</f>
        <v>0</v>
      </c>
      <c r="I16" s="132"/>
    </row>
    <row r="17" spans="1:9" ht="28.5" customHeight="1" x14ac:dyDescent="0.3">
      <c r="A17" s="133" t="s">
        <v>146</v>
      </c>
      <c r="B17" s="127" t="s">
        <v>145</v>
      </c>
      <c r="C17" s="126" t="s">
        <v>5</v>
      </c>
      <c r="D17" s="126">
        <v>12</v>
      </c>
      <c r="E17" s="125"/>
      <c r="F17" s="124">
        <f>ABS(D17*E17)</f>
        <v>0</v>
      </c>
      <c r="G17" s="124">
        <f>ABS(H17-F17)</f>
        <v>0</v>
      </c>
      <c r="H17" s="123">
        <f>ABS(F17*1.21)</f>
        <v>0</v>
      </c>
      <c r="I17" s="122"/>
    </row>
    <row r="18" spans="1:9" ht="75.75" customHeight="1" x14ac:dyDescent="0.3">
      <c r="A18" s="126" t="s">
        <v>144</v>
      </c>
      <c r="B18" s="127" t="s">
        <v>143</v>
      </c>
      <c r="C18" s="126" t="s">
        <v>5</v>
      </c>
      <c r="D18" s="126">
        <v>23</v>
      </c>
      <c r="E18" s="125"/>
      <c r="F18" s="124">
        <f>ABS(D18*E18)</f>
        <v>0</v>
      </c>
      <c r="G18" s="124">
        <f>ABS(H18-F18)</f>
        <v>0</v>
      </c>
      <c r="H18" s="123">
        <f>ABS(F18*1.21)</f>
        <v>0</v>
      </c>
      <c r="I18" s="132"/>
    </row>
    <row r="19" spans="1:9" ht="40.5" customHeight="1" x14ac:dyDescent="0.3">
      <c r="A19" s="131" t="s">
        <v>142</v>
      </c>
      <c r="B19" s="127" t="s">
        <v>141</v>
      </c>
      <c r="C19" s="126" t="s">
        <v>5</v>
      </c>
      <c r="D19" s="126">
        <v>1</v>
      </c>
      <c r="E19" s="125"/>
      <c r="F19" s="124">
        <f>ABS(D19*E19)</f>
        <v>0</v>
      </c>
      <c r="G19" s="124">
        <f>ABS(H19-F19)</f>
        <v>0</v>
      </c>
      <c r="H19" s="123">
        <f>ABS(F19*1.21)</f>
        <v>0</v>
      </c>
      <c r="I19" s="122"/>
    </row>
    <row r="20" spans="1:9" ht="19.5" customHeight="1" x14ac:dyDescent="0.3">
      <c r="A20" s="128" t="s">
        <v>140</v>
      </c>
      <c r="B20" s="130" t="s">
        <v>139</v>
      </c>
      <c r="C20" s="126" t="s">
        <v>5</v>
      </c>
      <c r="D20" s="126">
        <v>4</v>
      </c>
      <c r="E20" s="125"/>
      <c r="F20" s="124">
        <f>ABS(D20*E20)</f>
        <v>0</v>
      </c>
      <c r="G20" s="124">
        <f>ABS(H20-F20)</f>
        <v>0</v>
      </c>
      <c r="H20" s="123">
        <f>ABS(F20*1.21)</f>
        <v>0</v>
      </c>
      <c r="I20" s="122"/>
    </row>
    <row r="21" spans="1:9" ht="36" x14ac:dyDescent="0.3">
      <c r="A21" s="129" t="s">
        <v>138</v>
      </c>
      <c r="B21" s="127" t="s">
        <v>137</v>
      </c>
      <c r="C21" s="126" t="s">
        <v>5</v>
      </c>
      <c r="D21" s="126">
        <v>1</v>
      </c>
      <c r="E21" s="125"/>
      <c r="F21" s="124">
        <f>ABS(D21*E21)</f>
        <v>0</v>
      </c>
      <c r="G21" s="124">
        <f>ABS(H21-F21)</f>
        <v>0</v>
      </c>
      <c r="H21" s="123">
        <f>ABS(F21*1.21)</f>
        <v>0</v>
      </c>
      <c r="I21" s="122"/>
    </row>
    <row r="22" spans="1:9" ht="36" x14ac:dyDescent="0.3">
      <c r="A22" s="129" t="s">
        <v>136</v>
      </c>
      <c r="B22" s="127" t="s">
        <v>135</v>
      </c>
      <c r="C22" s="126" t="s">
        <v>5</v>
      </c>
      <c r="D22" s="126">
        <v>1</v>
      </c>
      <c r="E22" s="125"/>
      <c r="F22" s="124">
        <f>ABS(D22*E22)</f>
        <v>0</v>
      </c>
      <c r="G22" s="124">
        <f>ABS(H22-F22)</f>
        <v>0</v>
      </c>
      <c r="H22" s="123">
        <f>ABS(F22*1.21)</f>
        <v>0</v>
      </c>
      <c r="I22" s="122"/>
    </row>
    <row r="23" spans="1:9" ht="24" x14ac:dyDescent="0.3">
      <c r="A23" s="128" t="s">
        <v>134</v>
      </c>
      <c r="B23" s="127" t="s">
        <v>133</v>
      </c>
      <c r="C23" s="126" t="s">
        <v>5</v>
      </c>
      <c r="D23" s="126">
        <v>1</v>
      </c>
      <c r="E23" s="125"/>
      <c r="F23" s="124">
        <f>ABS(D23*E23)</f>
        <v>0</v>
      </c>
      <c r="G23" s="124">
        <f>ABS(H23-F23)</f>
        <v>0</v>
      </c>
      <c r="H23" s="123">
        <f>ABS(F23*1.21)</f>
        <v>0</v>
      </c>
      <c r="I23" s="122"/>
    </row>
    <row r="24" spans="1:9" ht="12.75" customHeight="1" x14ac:dyDescent="0.3">
      <c r="A24" s="121"/>
      <c r="B24" s="120" t="s">
        <v>132</v>
      </c>
      <c r="C24" s="119"/>
      <c r="D24" s="119"/>
      <c r="E24" s="118"/>
      <c r="F24" s="118">
        <f>SUM(F6:F23)</f>
        <v>0</v>
      </c>
      <c r="G24" s="118">
        <f>ABS(H24-F24)</f>
        <v>0</v>
      </c>
      <c r="H24" s="118">
        <f>ABS(F24*1.21)</f>
        <v>0</v>
      </c>
      <c r="I24" s="117"/>
    </row>
    <row r="25" spans="1:9" ht="12.75" customHeight="1" x14ac:dyDescent="0.3">
      <c r="A25" s="113"/>
      <c r="B25" s="116" t="s">
        <v>131</v>
      </c>
      <c r="C25" s="114"/>
      <c r="D25" s="114"/>
      <c r="E25" s="114"/>
      <c r="F25" s="114"/>
      <c r="G25" s="114"/>
      <c r="H25" s="114"/>
      <c r="I25" s="113"/>
    </row>
    <row r="26" spans="1:9" ht="12.75" customHeight="1" x14ac:dyDescent="0.3">
      <c r="A26" s="113"/>
      <c r="B26" s="115"/>
      <c r="C26" s="114"/>
      <c r="D26" s="114"/>
      <c r="E26" s="114"/>
      <c r="F26" s="114"/>
      <c r="G26" s="114"/>
      <c r="H26" s="114"/>
      <c r="I26" s="113"/>
    </row>
    <row r="27" spans="1:9" ht="12.75" customHeight="1" x14ac:dyDescent="0.3"/>
    <row r="28" spans="1:9" ht="12.75" customHeight="1" x14ac:dyDescent="0.3"/>
    <row r="29" spans="1:9" ht="12.75" customHeight="1" x14ac:dyDescent="0.3"/>
    <row r="30" spans="1:9" ht="12.75" customHeight="1" x14ac:dyDescent="0.3"/>
    <row r="31" spans="1:9" ht="12.75" customHeight="1" x14ac:dyDescent="0.3"/>
    <row r="32" spans="1:9" ht="12.75" customHeight="1" x14ac:dyDescent="0.3"/>
    <row r="33" ht="12.75" customHeight="1" x14ac:dyDescent="0.3"/>
    <row r="34" ht="12.75" customHeight="1" x14ac:dyDescent="0.3"/>
    <row r="35" ht="12.75" customHeight="1" x14ac:dyDescent="0.3"/>
    <row r="36" ht="12.75" customHeight="1" x14ac:dyDescent="0.3"/>
    <row r="37" ht="12.75" customHeight="1" x14ac:dyDescent="0.3"/>
    <row r="38" ht="12.75" customHeight="1" x14ac:dyDescent="0.3"/>
    <row r="39" ht="12.75" customHeight="1" x14ac:dyDescent="0.3"/>
    <row r="40" ht="12.75" customHeight="1" x14ac:dyDescent="0.3"/>
    <row r="41" ht="12.75" customHeight="1" x14ac:dyDescent="0.3"/>
    <row r="42" ht="12.75" customHeight="1" x14ac:dyDescent="0.3"/>
    <row r="43" ht="12.75" customHeight="1" x14ac:dyDescent="0.3"/>
    <row r="44" ht="12.75" customHeight="1" x14ac:dyDescent="0.3"/>
    <row r="45" ht="12.75" customHeight="1" x14ac:dyDescent="0.3"/>
    <row r="46" ht="12.75" customHeight="1" x14ac:dyDescent="0.3"/>
    <row r="47" ht="12.75" customHeight="1" x14ac:dyDescent="0.3"/>
    <row r="48" ht="12.75" customHeight="1" x14ac:dyDescent="0.3"/>
    <row r="49" ht="12.75" customHeight="1" x14ac:dyDescent="0.3"/>
    <row r="50" ht="12.75" customHeight="1" x14ac:dyDescent="0.3"/>
    <row r="51" ht="12.75" customHeight="1" x14ac:dyDescent="0.3"/>
    <row r="52" ht="12.75" customHeight="1" x14ac:dyDescent="0.3"/>
    <row r="53" ht="12.75" customHeight="1" x14ac:dyDescent="0.3"/>
    <row r="54" ht="12.75" customHeight="1" x14ac:dyDescent="0.3"/>
    <row r="55" ht="12.75" customHeight="1" x14ac:dyDescent="0.3"/>
    <row r="56" ht="12.75" customHeight="1" x14ac:dyDescent="0.3"/>
    <row r="57" ht="12.75" customHeight="1" x14ac:dyDescent="0.3"/>
    <row r="58" ht="12.75" customHeight="1" x14ac:dyDescent="0.3"/>
    <row r="59" ht="12.75" customHeight="1" x14ac:dyDescent="0.3"/>
    <row r="60" ht="12.75" customHeight="1" x14ac:dyDescent="0.3"/>
    <row r="61" ht="12.75" customHeight="1" x14ac:dyDescent="0.3"/>
    <row r="62" ht="12.75" customHeight="1" x14ac:dyDescent="0.3"/>
    <row r="63" ht="12.75" customHeight="1" x14ac:dyDescent="0.3"/>
    <row r="64" ht="12.75" customHeight="1" x14ac:dyDescent="0.3"/>
    <row r="65" ht="12.75" customHeight="1" x14ac:dyDescent="0.3"/>
    <row r="66" ht="12.75" customHeight="1" x14ac:dyDescent="0.3"/>
    <row r="67" ht="12.75" customHeight="1" x14ac:dyDescent="0.3"/>
    <row r="68" ht="12.75" customHeight="1" x14ac:dyDescent="0.3"/>
    <row r="69" ht="12.75" customHeight="1" x14ac:dyDescent="0.3"/>
    <row r="70" ht="12.75" customHeight="1" x14ac:dyDescent="0.3"/>
    <row r="71" ht="12.75" customHeight="1" x14ac:dyDescent="0.3"/>
    <row r="72" ht="12.75" customHeight="1" x14ac:dyDescent="0.3"/>
    <row r="73" ht="12.75" customHeight="1" x14ac:dyDescent="0.3"/>
    <row r="74" ht="12.75" customHeight="1" x14ac:dyDescent="0.3"/>
    <row r="75" ht="12.75" customHeight="1" x14ac:dyDescent="0.3"/>
    <row r="76" ht="12.75" customHeight="1" x14ac:dyDescent="0.3"/>
    <row r="77" ht="12.75" customHeight="1" x14ac:dyDescent="0.3"/>
    <row r="78" ht="12.75" customHeight="1" x14ac:dyDescent="0.3"/>
    <row r="79" ht="12.75" customHeight="1" x14ac:dyDescent="0.3"/>
    <row r="80" ht="12.75" customHeight="1" x14ac:dyDescent="0.3"/>
    <row r="81" ht="12.75" customHeight="1" x14ac:dyDescent="0.3"/>
    <row r="82" ht="12.75" customHeight="1" x14ac:dyDescent="0.3"/>
    <row r="83" ht="12.75" customHeight="1" x14ac:dyDescent="0.3"/>
    <row r="84" ht="12.75" customHeight="1" x14ac:dyDescent="0.3"/>
    <row r="85" ht="12.75" customHeight="1" x14ac:dyDescent="0.3"/>
    <row r="86" ht="12.75" customHeight="1" x14ac:dyDescent="0.3"/>
    <row r="87" ht="12.75" customHeight="1" x14ac:dyDescent="0.3"/>
    <row r="88" ht="12.75" customHeight="1" x14ac:dyDescent="0.3"/>
    <row r="89" ht="12.75" customHeight="1" x14ac:dyDescent="0.3"/>
    <row r="90" ht="12.75" customHeight="1" x14ac:dyDescent="0.3"/>
    <row r="91" ht="12.75" customHeight="1" x14ac:dyDescent="0.3"/>
    <row r="92" ht="12.75" customHeight="1" x14ac:dyDescent="0.3"/>
    <row r="93" ht="12.75" customHeight="1" x14ac:dyDescent="0.3"/>
    <row r="94" ht="12.75" customHeight="1" x14ac:dyDescent="0.3"/>
    <row r="95" ht="12.75" customHeight="1" x14ac:dyDescent="0.3"/>
    <row r="96" ht="12.75" customHeight="1" x14ac:dyDescent="0.3"/>
    <row r="97" ht="12.75" customHeight="1" x14ac:dyDescent="0.3"/>
    <row r="98" ht="12.75" customHeight="1" x14ac:dyDescent="0.3"/>
    <row r="99" ht="12.75" customHeight="1" x14ac:dyDescent="0.3"/>
    <row r="100" ht="12.75" customHeight="1" x14ac:dyDescent="0.3"/>
    <row r="101" ht="12.75" customHeight="1" x14ac:dyDescent="0.3"/>
    <row r="102" ht="12.75" customHeight="1" x14ac:dyDescent="0.3"/>
    <row r="103" ht="12.75" customHeight="1" x14ac:dyDescent="0.3"/>
    <row r="104" ht="12.75" customHeight="1" x14ac:dyDescent="0.3"/>
    <row r="105" ht="12.75" customHeight="1" x14ac:dyDescent="0.3"/>
    <row r="106" ht="12.75" customHeight="1" x14ac:dyDescent="0.3"/>
    <row r="107" ht="12.75" customHeight="1" x14ac:dyDescent="0.3"/>
    <row r="108" ht="12.75" customHeight="1" x14ac:dyDescent="0.3"/>
    <row r="109" ht="12.75" customHeight="1" x14ac:dyDescent="0.3"/>
    <row r="110" ht="12.75" customHeight="1" x14ac:dyDescent="0.3"/>
    <row r="111" ht="12.75" customHeight="1" x14ac:dyDescent="0.3"/>
    <row r="112" ht="12.75" customHeight="1" x14ac:dyDescent="0.3"/>
    <row r="113" ht="12.75" customHeight="1" x14ac:dyDescent="0.3"/>
    <row r="114" ht="12.75" customHeight="1" x14ac:dyDescent="0.3"/>
    <row r="115" ht="12.75" customHeight="1" x14ac:dyDescent="0.3"/>
    <row r="116" ht="12.75" customHeight="1" x14ac:dyDescent="0.3"/>
    <row r="117" ht="12.75" customHeight="1" x14ac:dyDescent="0.3"/>
    <row r="118" ht="12.75" customHeight="1" x14ac:dyDescent="0.3"/>
    <row r="119" ht="12.75" customHeight="1" x14ac:dyDescent="0.3"/>
    <row r="120" ht="12.75" customHeight="1" x14ac:dyDescent="0.3"/>
    <row r="121" ht="12.75" customHeight="1" x14ac:dyDescent="0.3"/>
    <row r="122" ht="12.75" customHeight="1" x14ac:dyDescent="0.3"/>
    <row r="123" ht="12.75" customHeight="1" x14ac:dyDescent="0.3"/>
    <row r="124" ht="12.75" customHeight="1" x14ac:dyDescent="0.3"/>
    <row r="125" ht="12.75" customHeight="1" x14ac:dyDescent="0.3"/>
    <row r="126" ht="12.75" customHeight="1" x14ac:dyDescent="0.3"/>
    <row r="127" ht="12.75" customHeight="1" x14ac:dyDescent="0.3"/>
    <row r="128" ht="12.75" customHeight="1" x14ac:dyDescent="0.3"/>
    <row r="129" ht="12.75" customHeight="1" x14ac:dyDescent="0.3"/>
    <row r="130" ht="12.75" customHeight="1" x14ac:dyDescent="0.3"/>
    <row r="131" ht="12.75" customHeight="1" x14ac:dyDescent="0.3"/>
    <row r="132" ht="12.75" customHeight="1" x14ac:dyDescent="0.3"/>
    <row r="133" ht="12.75" customHeight="1" x14ac:dyDescent="0.3"/>
    <row r="134" ht="12.75" customHeight="1" x14ac:dyDescent="0.3"/>
    <row r="135" ht="12.75" customHeight="1" x14ac:dyDescent="0.3"/>
    <row r="136" ht="12.75" customHeight="1" x14ac:dyDescent="0.3"/>
    <row r="137" ht="12.75" customHeight="1" x14ac:dyDescent="0.3"/>
    <row r="138" ht="12.75" customHeight="1" x14ac:dyDescent="0.3"/>
    <row r="139" ht="12.75" customHeight="1" x14ac:dyDescent="0.3"/>
    <row r="140" ht="12.75" customHeight="1" x14ac:dyDescent="0.3"/>
    <row r="141" ht="12.75" customHeight="1" x14ac:dyDescent="0.3"/>
    <row r="142" ht="12.75" customHeight="1" x14ac:dyDescent="0.3"/>
    <row r="143" ht="12.75" customHeight="1" x14ac:dyDescent="0.3"/>
    <row r="144" ht="12.75" customHeight="1" x14ac:dyDescent="0.3"/>
    <row r="145" ht="12.75" customHeight="1" x14ac:dyDescent="0.3"/>
    <row r="146" ht="12.75" customHeight="1" x14ac:dyDescent="0.3"/>
    <row r="147" ht="12.75" customHeight="1" x14ac:dyDescent="0.3"/>
    <row r="148" ht="12.75" customHeight="1" x14ac:dyDescent="0.3"/>
    <row r="149" ht="12.75" customHeight="1" x14ac:dyDescent="0.3"/>
    <row r="150" ht="12.75" customHeight="1" x14ac:dyDescent="0.3"/>
    <row r="151" ht="12.75" customHeight="1" x14ac:dyDescent="0.3"/>
    <row r="152" ht="12.75" customHeight="1" x14ac:dyDescent="0.3"/>
    <row r="153" ht="12.75" customHeight="1" x14ac:dyDescent="0.3"/>
    <row r="154" ht="12.75" customHeight="1" x14ac:dyDescent="0.3"/>
    <row r="155" ht="12.75" customHeight="1" x14ac:dyDescent="0.3"/>
    <row r="156" ht="12.75" customHeight="1" x14ac:dyDescent="0.3"/>
    <row r="157" ht="12.75" customHeight="1" x14ac:dyDescent="0.3"/>
    <row r="158" ht="12.75" customHeight="1" x14ac:dyDescent="0.3"/>
    <row r="159" ht="12.75" customHeight="1" x14ac:dyDescent="0.3"/>
    <row r="160" ht="12.75" customHeight="1" x14ac:dyDescent="0.3"/>
    <row r="161" ht="12.75" customHeight="1" x14ac:dyDescent="0.3"/>
    <row r="162" ht="12.75" customHeight="1" x14ac:dyDescent="0.3"/>
    <row r="163" ht="12.75" customHeight="1" x14ac:dyDescent="0.3"/>
    <row r="164" ht="12.75" customHeight="1" x14ac:dyDescent="0.3"/>
    <row r="165" ht="12.75" customHeight="1" x14ac:dyDescent="0.3"/>
    <row r="166" ht="12.75" customHeight="1" x14ac:dyDescent="0.3"/>
    <row r="167" ht="12.75" customHeight="1" x14ac:dyDescent="0.3"/>
    <row r="168" ht="12.75" customHeight="1" x14ac:dyDescent="0.3"/>
    <row r="169" ht="12.75" customHeight="1" x14ac:dyDescent="0.3"/>
    <row r="170" ht="12.75" customHeight="1" x14ac:dyDescent="0.3"/>
    <row r="171" ht="12.75" customHeight="1" x14ac:dyDescent="0.3"/>
    <row r="172" ht="12.75" customHeight="1" x14ac:dyDescent="0.3"/>
    <row r="173" ht="12.75" customHeight="1" x14ac:dyDescent="0.3"/>
    <row r="174" ht="12.75" customHeight="1" x14ac:dyDescent="0.3"/>
    <row r="175" ht="12.75" customHeight="1" x14ac:dyDescent="0.3"/>
    <row r="176" ht="12.75" customHeight="1" x14ac:dyDescent="0.3"/>
    <row r="177" ht="12.75" customHeight="1" x14ac:dyDescent="0.3"/>
    <row r="178" ht="12.75" customHeight="1" x14ac:dyDescent="0.3"/>
    <row r="179" ht="12.75" customHeight="1" x14ac:dyDescent="0.3"/>
    <row r="180" ht="12.75" customHeight="1" x14ac:dyDescent="0.3"/>
    <row r="181" ht="12.75" customHeight="1" x14ac:dyDescent="0.3"/>
    <row r="182" ht="12.75" customHeight="1" x14ac:dyDescent="0.3"/>
    <row r="183" ht="12.75" customHeight="1" x14ac:dyDescent="0.3"/>
    <row r="184" ht="12.75" customHeight="1" x14ac:dyDescent="0.3"/>
    <row r="185" ht="12.75" customHeight="1" x14ac:dyDescent="0.3"/>
    <row r="186" ht="12.75" customHeight="1" x14ac:dyDescent="0.3"/>
    <row r="187" ht="12.75" customHeight="1" x14ac:dyDescent="0.3"/>
    <row r="188" ht="12.75" customHeight="1" x14ac:dyDescent="0.3"/>
    <row r="189" ht="12.75" customHeight="1" x14ac:dyDescent="0.3"/>
    <row r="190" ht="12.75" customHeight="1" x14ac:dyDescent="0.3"/>
    <row r="191" ht="12.75" customHeight="1" x14ac:dyDescent="0.3"/>
    <row r="192" ht="12.75" customHeight="1" x14ac:dyDescent="0.3"/>
    <row r="193" ht="12.75" customHeight="1" x14ac:dyDescent="0.3"/>
    <row r="194" ht="12.75" customHeight="1" x14ac:dyDescent="0.3"/>
    <row r="195" ht="12.75" customHeight="1" x14ac:dyDescent="0.3"/>
    <row r="196" ht="12.75" customHeight="1" x14ac:dyDescent="0.3"/>
    <row r="197" ht="12.75" customHeight="1" x14ac:dyDescent="0.3"/>
    <row r="198" ht="12.75" customHeight="1" x14ac:dyDescent="0.3"/>
    <row r="199" ht="12.75" customHeight="1" x14ac:dyDescent="0.3"/>
    <row r="200" ht="12.75" customHeight="1" x14ac:dyDescent="0.3"/>
    <row r="201" ht="12.75" customHeight="1" x14ac:dyDescent="0.3"/>
    <row r="202" ht="12.75" customHeight="1" x14ac:dyDescent="0.3"/>
    <row r="203" ht="12.75" customHeight="1" x14ac:dyDescent="0.3"/>
    <row r="204" ht="12.75" customHeight="1" x14ac:dyDescent="0.3"/>
    <row r="205" ht="12.75" customHeight="1" x14ac:dyDescent="0.3"/>
    <row r="206" ht="12.75" customHeight="1" x14ac:dyDescent="0.3"/>
    <row r="207" ht="12.75" customHeight="1" x14ac:dyDescent="0.3"/>
    <row r="208" ht="12.75" customHeight="1" x14ac:dyDescent="0.3"/>
    <row r="209" ht="12.75" customHeight="1" x14ac:dyDescent="0.3"/>
    <row r="210" ht="12.75" customHeight="1" x14ac:dyDescent="0.3"/>
    <row r="211" ht="12.75" customHeight="1" x14ac:dyDescent="0.3"/>
    <row r="212" ht="12.75" customHeight="1" x14ac:dyDescent="0.3"/>
    <row r="213" ht="12.75" customHeight="1" x14ac:dyDescent="0.3"/>
    <row r="214" ht="12.75" customHeight="1" x14ac:dyDescent="0.3"/>
    <row r="215" ht="12.75" customHeight="1" x14ac:dyDescent="0.3"/>
    <row r="216" ht="12.75" customHeight="1" x14ac:dyDescent="0.3"/>
    <row r="217" ht="12.75" customHeight="1" x14ac:dyDescent="0.3"/>
    <row r="218" ht="12.75" customHeight="1" x14ac:dyDescent="0.3"/>
    <row r="219" ht="12.75" customHeight="1" x14ac:dyDescent="0.3"/>
    <row r="220" ht="12.75" customHeight="1" x14ac:dyDescent="0.3"/>
    <row r="221" ht="12.75" customHeight="1" x14ac:dyDescent="0.3"/>
    <row r="222" ht="12.75" customHeight="1" x14ac:dyDescent="0.3"/>
    <row r="223" ht="12.75" customHeight="1" x14ac:dyDescent="0.3"/>
    <row r="224" ht="12.75" customHeight="1" x14ac:dyDescent="0.3"/>
    <row r="225" ht="12.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mergeCells count="4">
    <mergeCell ref="A1:I1"/>
    <mergeCell ref="A2:I3"/>
    <mergeCell ref="A4:I4"/>
    <mergeCell ref="B25:B26"/>
  </mergeCells>
  <pageMargins left="0.7" right="0.7" top="0.75" bottom="0.75" header="0" footer="0"/>
  <pageSetup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46E07-A907-4DC6-9B91-7D749E911153}">
  <dimension ref="A1:I996"/>
  <sheetViews>
    <sheetView topLeftCell="A13" workbookViewId="0">
      <selection activeCell="F18" sqref="F18"/>
    </sheetView>
  </sheetViews>
  <sheetFormatPr defaultColWidth="12.5546875" defaultRowHeight="15" customHeight="1" x14ac:dyDescent="0.3"/>
  <cols>
    <col min="1" max="1" width="23.5546875" style="112" customWidth="1"/>
    <col min="2" max="2" width="82.6640625" style="112" customWidth="1"/>
    <col min="3" max="3" width="8.5546875" style="112" customWidth="1"/>
    <col min="4" max="4" width="5.109375" style="112" customWidth="1"/>
    <col min="5" max="5" width="10.44140625" style="112" customWidth="1"/>
    <col min="6" max="6" width="15.33203125" style="112" customWidth="1"/>
    <col min="7" max="7" width="15" style="112" customWidth="1"/>
    <col min="8" max="8" width="16.6640625" style="112" customWidth="1"/>
    <col min="9" max="9" width="7" style="112" customWidth="1"/>
    <col min="10" max="26" width="11" style="112" customWidth="1"/>
    <col min="27" max="16384" width="12.5546875" style="112"/>
  </cols>
  <sheetData>
    <row r="1" spans="1:9" ht="59.25" customHeight="1" x14ac:dyDescent="0.3">
      <c r="A1" s="165" t="s">
        <v>10</v>
      </c>
      <c r="B1" s="150"/>
      <c r="C1" s="150"/>
      <c r="D1" s="150"/>
      <c r="E1" s="150"/>
      <c r="F1" s="150"/>
      <c r="G1" s="150"/>
      <c r="H1" s="150"/>
      <c r="I1" s="150"/>
    </row>
    <row r="2" spans="1:9" ht="12.75" customHeight="1" x14ac:dyDescent="0.3">
      <c r="A2" s="164" t="s">
        <v>203</v>
      </c>
      <c r="B2" s="115"/>
      <c r="C2" s="115"/>
      <c r="D2" s="115"/>
      <c r="E2" s="115"/>
      <c r="F2" s="115"/>
      <c r="G2" s="115"/>
      <c r="H2" s="115"/>
    </row>
    <row r="3" spans="1:9" ht="12.75" customHeight="1" x14ac:dyDescent="0.3">
      <c r="A3" s="115"/>
      <c r="B3" s="115"/>
      <c r="C3" s="115"/>
      <c r="D3" s="115"/>
      <c r="E3" s="115"/>
      <c r="F3" s="115"/>
      <c r="G3" s="115"/>
      <c r="H3" s="115"/>
    </row>
    <row r="4" spans="1:9" ht="15" customHeight="1" x14ac:dyDescent="0.3">
      <c r="A4" s="163"/>
      <c r="B4" s="147"/>
      <c r="C4" s="147"/>
      <c r="D4" s="147"/>
      <c r="E4" s="147"/>
      <c r="F4" s="147"/>
      <c r="G4" s="147"/>
      <c r="H4" s="147"/>
      <c r="I4" s="147"/>
    </row>
    <row r="5" spans="1:9" ht="12.75" customHeight="1" x14ac:dyDescent="0.3">
      <c r="A5" s="144" t="s">
        <v>35</v>
      </c>
      <c r="B5" s="146" t="s">
        <v>172</v>
      </c>
      <c r="C5" s="145" t="s">
        <v>171</v>
      </c>
      <c r="D5" s="144" t="s">
        <v>1</v>
      </c>
      <c r="E5" s="144" t="s">
        <v>2</v>
      </c>
      <c r="F5" s="144" t="s">
        <v>3</v>
      </c>
      <c r="G5" s="144" t="s">
        <v>6</v>
      </c>
      <c r="H5" s="144" t="s">
        <v>4</v>
      </c>
    </row>
    <row r="6" spans="1:9" ht="33" customHeight="1" x14ac:dyDescent="0.3">
      <c r="A6" s="160" t="s">
        <v>202</v>
      </c>
      <c r="B6" s="162" t="s">
        <v>201</v>
      </c>
      <c r="C6" s="126" t="s">
        <v>5</v>
      </c>
      <c r="D6" s="126">
        <v>1</v>
      </c>
      <c r="E6" s="125"/>
      <c r="F6" s="124">
        <f>ABS(D6*E6)</f>
        <v>0</v>
      </c>
      <c r="G6" s="124">
        <f>ABS(H6-F6)</f>
        <v>0</v>
      </c>
      <c r="H6" s="159">
        <f>ABS(F6*1.21)</f>
        <v>0</v>
      </c>
    </row>
    <row r="7" spans="1:9" ht="40.5" customHeight="1" x14ac:dyDescent="0.3">
      <c r="A7" s="160" t="s">
        <v>200</v>
      </c>
      <c r="B7" s="162" t="s">
        <v>199</v>
      </c>
      <c r="C7" s="126" t="s">
        <v>178</v>
      </c>
      <c r="D7" s="126">
        <v>1</v>
      </c>
      <c r="E7" s="125"/>
      <c r="F7" s="124">
        <f>ABS(D7*E7)</f>
        <v>0</v>
      </c>
      <c r="G7" s="124">
        <f>ABS(H7-F7)</f>
        <v>0</v>
      </c>
      <c r="H7" s="159">
        <f>ABS(F7*1.21)</f>
        <v>0</v>
      </c>
    </row>
    <row r="8" spans="1:9" ht="36" customHeight="1" x14ac:dyDescent="0.3">
      <c r="A8" s="160" t="s">
        <v>198</v>
      </c>
      <c r="B8" s="162" t="s">
        <v>197</v>
      </c>
      <c r="C8" s="126" t="s">
        <v>5</v>
      </c>
      <c r="D8" s="126">
        <v>1</v>
      </c>
      <c r="E8" s="125"/>
      <c r="F8" s="124">
        <f>ABS(D8*E8)</f>
        <v>0</v>
      </c>
      <c r="G8" s="124">
        <f>ABS(H8-F8)</f>
        <v>0</v>
      </c>
      <c r="H8" s="159">
        <f>ABS(F8*1.21)</f>
        <v>0</v>
      </c>
    </row>
    <row r="9" spans="1:9" ht="57.75" customHeight="1" x14ac:dyDescent="0.3">
      <c r="A9" s="160" t="s">
        <v>196</v>
      </c>
      <c r="B9" s="162" t="s">
        <v>195</v>
      </c>
      <c r="C9" s="126" t="s">
        <v>61</v>
      </c>
      <c r="D9" s="126">
        <v>6800</v>
      </c>
      <c r="E9" s="125"/>
      <c r="F9" s="124">
        <f>ABS(D9*E9)</f>
        <v>0</v>
      </c>
      <c r="G9" s="124">
        <f>ABS(H9-F9)</f>
        <v>0</v>
      </c>
      <c r="H9" s="159">
        <f>ABS(F9*1.21)</f>
        <v>0</v>
      </c>
    </row>
    <row r="10" spans="1:9" ht="27" customHeight="1" x14ac:dyDescent="0.3">
      <c r="A10" s="160" t="s">
        <v>194</v>
      </c>
      <c r="B10" s="162" t="s">
        <v>193</v>
      </c>
      <c r="C10" s="126" t="s">
        <v>5</v>
      </c>
      <c r="D10" s="126">
        <v>6</v>
      </c>
      <c r="E10" s="125"/>
      <c r="F10" s="124">
        <f>ABS(D10*E10)</f>
        <v>0</v>
      </c>
      <c r="G10" s="124">
        <f>ABS(H10-F10)</f>
        <v>0</v>
      </c>
      <c r="H10" s="159">
        <f>ABS(F10*1.21)</f>
        <v>0</v>
      </c>
    </row>
    <row r="11" spans="1:9" ht="13.8" x14ac:dyDescent="0.3">
      <c r="A11" s="160" t="s">
        <v>192</v>
      </c>
      <c r="B11" s="162" t="s">
        <v>191</v>
      </c>
      <c r="C11" s="126" t="s">
        <v>5</v>
      </c>
      <c r="D11" s="126">
        <v>6</v>
      </c>
      <c r="E11" s="125"/>
      <c r="F11" s="124">
        <f>ABS(D11*E11)</f>
        <v>0</v>
      </c>
      <c r="G11" s="124">
        <f>ABS(H11-F11)</f>
        <v>0</v>
      </c>
      <c r="H11" s="159">
        <f>ABS(F11*1.21)</f>
        <v>0</v>
      </c>
    </row>
    <row r="12" spans="1:9" ht="35.25" customHeight="1" x14ac:dyDescent="0.3">
      <c r="A12" s="160" t="s">
        <v>190</v>
      </c>
      <c r="B12" s="162" t="s">
        <v>189</v>
      </c>
      <c r="C12" s="126" t="s">
        <v>5</v>
      </c>
      <c r="D12" s="126">
        <v>48</v>
      </c>
      <c r="E12" s="125"/>
      <c r="F12" s="124">
        <f>ABS(D12*E12)</f>
        <v>0</v>
      </c>
      <c r="G12" s="124">
        <f>ABS(H12-F12)</f>
        <v>0</v>
      </c>
      <c r="H12" s="159">
        <f>ABS(F12*1.21)</f>
        <v>0</v>
      </c>
    </row>
    <row r="13" spans="1:9" ht="16.5" customHeight="1" x14ac:dyDescent="0.3">
      <c r="A13" s="160" t="s">
        <v>188</v>
      </c>
      <c r="B13" s="162" t="s">
        <v>187</v>
      </c>
      <c r="C13" s="126" t="s">
        <v>5</v>
      </c>
      <c r="D13" s="126">
        <v>1</v>
      </c>
      <c r="E13" s="125"/>
      <c r="F13" s="124">
        <f>ABS(D13*E13)</f>
        <v>0</v>
      </c>
      <c r="G13" s="124">
        <f>ABS(H13-F13)</f>
        <v>0</v>
      </c>
      <c r="H13" s="159">
        <f>ABS(F13*1.21)</f>
        <v>0</v>
      </c>
    </row>
    <row r="14" spans="1:9" ht="16.5" customHeight="1" x14ac:dyDescent="0.3">
      <c r="A14" s="160" t="s">
        <v>186</v>
      </c>
      <c r="B14" s="162" t="s">
        <v>185</v>
      </c>
      <c r="C14" s="126" t="s">
        <v>5</v>
      </c>
      <c r="D14" s="126">
        <v>150</v>
      </c>
      <c r="E14" s="125"/>
      <c r="F14" s="124">
        <f>ABS(D14*E14)</f>
        <v>0</v>
      </c>
      <c r="G14" s="124">
        <f>ABS(H14-F14)</f>
        <v>0</v>
      </c>
      <c r="H14" s="159">
        <f>ABS(F14*1.21)</f>
        <v>0</v>
      </c>
    </row>
    <row r="15" spans="1:9" ht="15.75" customHeight="1" x14ac:dyDescent="0.3">
      <c r="A15" s="160" t="s">
        <v>184</v>
      </c>
      <c r="B15" s="162" t="s">
        <v>183</v>
      </c>
      <c r="C15" s="126" t="s">
        <v>5</v>
      </c>
      <c r="D15" s="126">
        <v>150</v>
      </c>
      <c r="E15" s="125"/>
      <c r="F15" s="124">
        <f>ABS(D15*E15)</f>
        <v>0</v>
      </c>
      <c r="G15" s="124">
        <f>ABS(H15-F15)</f>
        <v>0</v>
      </c>
      <c r="H15" s="159">
        <f>ABS(F15*1.21)</f>
        <v>0</v>
      </c>
    </row>
    <row r="16" spans="1:9" ht="12.75" customHeight="1" x14ac:dyDescent="0.3">
      <c r="A16" s="161" t="s">
        <v>180</v>
      </c>
      <c r="B16" s="160" t="s">
        <v>182</v>
      </c>
      <c r="C16" s="126" t="s">
        <v>181</v>
      </c>
      <c r="D16" s="126">
        <v>20</v>
      </c>
      <c r="E16" s="125"/>
      <c r="F16" s="124">
        <f>ABS(D16*E16)</f>
        <v>0</v>
      </c>
      <c r="G16" s="124">
        <f>ABS(H16-F16)</f>
        <v>0</v>
      </c>
      <c r="H16" s="159">
        <f>ABS(F16*1.21)</f>
        <v>0</v>
      </c>
    </row>
    <row r="17" spans="1:8" ht="12.75" customHeight="1" x14ac:dyDescent="0.3">
      <c r="A17" s="161" t="s">
        <v>180</v>
      </c>
      <c r="B17" s="160" t="s">
        <v>179</v>
      </c>
      <c r="C17" s="126" t="s">
        <v>178</v>
      </c>
      <c r="D17" s="126">
        <v>1</v>
      </c>
      <c r="E17" s="125"/>
      <c r="F17" s="124">
        <f>ABS(D17*E17)</f>
        <v>0</v>
      </c>
      <c r="G17" s="124">
        <f>ABS(H17-F17)</f>
        <v>0</v>
      </c>
      <c r="H17" s="159">
        <f>ABS(F17*1.21)</f>
        <v>0</v>
      </c>
    </row>
    <row r="18" spans="1:8" ht="16.5" customHeight="1" x14ac:dyDescent="0.3">
      <c r="A18" s="158" t="s">
        <v>177</v>
      </c>
      <c r="B18" s="157"/>
      <c r="C18" s="156"/>
      <c r="D18" s="156"/>
      <c r="E18" s="155"/>
      <c r="F18" s="155">
        <f>SUM(F6:F17)</f>
        <v>0</v>
      </c>
      <c r="G18" s="155">
        <f>ABS(H18-F18)</f>
        <v>0</v>
      </c>
      <c r="H18" s="155">
        <f>ABS(F18*1.21)</f>
        <v>0</v>
      </c>
    </row>
    <row r="19" spans="1:8" ht="12.75" customHeight="1" x14ac:dyDescent="0.3">
      <c r="B19" s="154" t="s">
        <v>131</v>
      </c>
      <c r="C19" s="114"/>
      <c r="D19" s="114"/>
      <c r="E19" s="114"/>
      <c r="F19" s="114"/>
      <c r="G19" s="114"/>
      <c r="H19" s="114"/>
    </row>
    <row r="20" spans="1:8" ht="12.75" customHeight="1" x14ac:dyDescent="0.3">
      <c r="B20" s="115"/>
      <c r="C20" s="114"/>
      <c r="D20" s="114"/>
      <c r="E20" s="114"/>
      <c r="F20" s="114"/>
      <c r="G20" s="114"/>
      <c r="H20" s="114"/>
    </row>
    <row r="21" spans="1:8" ht="12.75" customHeight="1" x14ac:dyDescent="0.3">
      <c r="B21" s="152"/>
    </row>
    <row r="22" spans="1:8" ht="66.599999999999994" x14ac:dyDescent="0.3">
      <c r="B22" s="153" t="s">
        <v>176</v>
      </c>
    </row>
    <row r="23" spans="1:8" ht="12.75" customHeight="1" x14ac:dyDescent="0.3">
      <c r="B23" s="152"/>
    </row>
    <row r="24" spans="1:8" ht="12.75" customHeight="1" x14ac:dyDescent="0.3">
      <c r="B24" s="152"/>
    </row>
    <row r="25" spans="1:8" ht="12.75" customHeight="1" x14ac:dyDescent="0.3">
      <c r="B25" s="152"/>
    </row>
    <row r="26" spans="1:8" ht="12.75" customHeight="1" x14ac:dyDescent="0.3">
      <c r="B26" s="152"/>
    </row>
    <row r="27" spans="1:8" ht="12.75" customHeight="1" x14ac:dyDescent="0.3">
      <c r="B27" s="152"/>
    </row>
    <row r="28" spans="1:8" ht="12.75" customHeight="1" x14ac:dyDescent="0.3">
      <c r="B28" s="152"/>
    </row>
    <row r="29" spans="1:8" ht="12.75" customHeight="1" x14ac:dyDescent="0.3">
      <c r="B29" s="152"/>
    </row>
    <row r="30" spans="1:8" ht="12.75" customHeight="1" x14ac:dyDescent="0.3">
      <c r="B30" s="152"/>
    </row>
    <row r="31" spans="1:8" ht="12.75" customHeight="1" x14ac:dyDescent="0.3">
      <c r="B31" s="152"/>
    </row>
    <row r="32" spans="1:8" ht="12.75" customHeight="1" x14ac:dyDescent="0.3">
      <c r="B32" s="152"/>
    </row>
    <row r="33" spans="2:2" ht="12.75" customHeight="1" x14ac:dyDescent="0.3">
      <c r="B33" s="152"/>
    </row>
    <row r="34" spans="2:2" ht="12.75" customHeight="1" x14ac:dyDescent="0.3">
      <c r="B34" s="152"/>
    </row>
    <row r="35" spans="2:2" ht="12.75" customHeight="1" x14ac:dyDescent="0.3">
      <c r="B35" s="152"/>
    </row>
    <row r="36" spans="2:2" ht="12.75" customHeight="1" x14ac:dyDescent="0.3">
      <c r="B36" s="152"/>
    </row>
    <row r="37" spans="2:2" ht="12.75" customHeight="1" x14ac:dyDescent="0.3">
      <c r="B37" s="152"/>
    </row>
    <row r="38" spans="2:2" ht="12.75" customHeight="1" x14ac:dyDescent="0.3">
      <c r="B38" s="152"/>
    </row>
    <row r="39" spans="2:2" ht="12.75" customHeight="1" x14ac:dyDescent="0.3">
      <c r="B39" s="152"/>
    </row>
    <row r="40" spans="2:2" ht="12.75" customHeight="1" x14ac:dyDescent="0.3">
      <c r="B40" s="152"/>
    </row>
    <row r="41" spans="2:2" ht="12.75" customHeight="1" x14ac:dyDescent="0.3">
      <c r="B41" s="152"/>
    </row>
    <row r="42" spans="2:2" ht="12.75" customHeight="1" x14ac:dyDescent="0.3">
      <c r="B42" s="152"/>
    </row>
    <row r="43" spans="2:2" ht="12.75" customHeight="1" x14ac:dyDescent="0.3">
      <c r="B43" s="152"/>
    </row>
    <row r="44" spans="2:2" ht="12.75" customHeight="1" x14ac:dyDescent="0.3">
      <c r="B44" s="152"/>
    </row>
    <row r="45" spans="2:2" ht="12.75" customHeight="1" x14ac:dyDescent="0.3">
      <c r="B45" s="152"/>
    </row>
    <row r="46" spans="2:2" ht="12.75" customHeight="1" x14ac:dyDescent="0.3">
      <c r="B46" s="152"/>
    </row>
    <row r="47" spans="2:2" ht="12.75" customHeight="1" x14ac:dyDescent="0.3">
      <c r="B47" s="152"/>
    </row>
    <row r="48" spans="2:2" ht="12.75" customHeight="1" x14ac:dyDescent="0.3">
      <c r="B48" s="152"/>
    </row>
    <row r="49" spans="2:2" ht="12.75" customHeight="1" x14ac:dyDescent="0.3">
      <c r="B49" s="152"/>
    </row>
    <row r="50" spans="2:2" ht="12.75" customHeight="1" x14ac:dyDescent="0.3">
      <c r="B50" s="152"/>
    </row>
    <row r="51" spans="2:2" ht="12.75" customHeight="1" x14ac:dyDescent="0.3">
      <c r="B51" s="152"/>
    </row>
    <row r="52" spans="2:2" ht="12.75" customHeight="1" x14ac:dyDescent="0.3">
      <c r="B52" s="152"/>
    </row>
    <row r="53" spans="2:2" ht="12.75" customHeight="1" x14ac:dyDescent="0.3">
      <c r="B53" s="152"/>
    </row>
    <row r="54" spans="2:2" ht="12.75" customHeight="1" x14ac:dyDescent="0.3">
      <c r="B54" s="152"/>
    </row>
    <row r="55" spans="2:2" ht="12.75" customHeight="1" x14ac:dyDescent="0.3">
      <c r="B55" s="152"/>
    </row>
    <row r="56" spans="2:2" ht="12.75" customHeight="1" x14ac:dyDescent="0.3">
      <c r="B56" s="152"/>
    </row>
    <row r="57" spans="2:2" ht="12.75" customHeight="1" x14ac:dyDescent="0.3">
      <c r="B57" s="152"/>
    </row>
    <row r="58" spans="2:2" ht="12.75" customHeight="1" x14ac:dyDescent="0.3">
      <c r="B58" s="152"/>
    </row>
    <row r="59" spans="2:2" ht="12.75" customHeight="1" x14ac:dyDescent="0.3">
      <c r="B59" s="152"/>
    </row>
    <row r="60" spans="2:2" ht="12.75" customHeight="1" x14ac:dyDescent="0.3">
      <c r="B60" s="152"/>
    </row>
    <row r="61" spans="2:2" ht="12.75" customHeight="1" x14ac:dyDescent="0.3">
      <c r="B61" s="152"/>
    </row>
    <row r="62" spans="2:2" ht="12.75" customHeight="1" x14ac:dyDescent="0.3">
      <c r="B62" s="152"/>
    </row>
    <row r="63" spans="2:2" ht="12.75" customHeight="1" x14ac:dyDescent="0.3">
      <c r="B63" s="152"/>
    </row>
    <row r="64" spans="2:2" ht="12.75" customHeight="1" x14ac:dyDescent="0.3">
      <c r="B64" s="152"/>
    </row>
    <row r="65" spans="2:2" ht="12.75" customHeight="1" x14ac:dyDescent="0.3">
      <c r="B65" s="152"/>
    </row>
    <row r="66" spans="2:2" ht="12.75" customHeight="1" x14ac:dyDescent="0.3">
      <c r="B66" s="152"/>
    </row>
    <row r="67" spans="2:2" ht="12.75" customHeight="1" x14ac:dyDescent="0.3">
      <c r="B67" s="152"/>
    </row>
    <row r="68" spans="2:2" ht="12.75" customHeight="1" x14ac:dyDescent="0.3">
      <c r="B68" s="152"/>
    </row>
    <row r="69" spans="2:2" ht="12.75" customHeight="1" x14ac:dyDescent="0.3">
      <c r="B69" s="152"/>
    </row>
    <row r="70" spans="2:2" ht="12.75" customHeight="1" x14ac:dyDescent="0.3">
      <c r="B70" s="152"/>
    </row>
    <row r="71" spans="2:2" ht="12.75" customHeight="1" x14ac:dyDescent="0.3">
      <c r="B71" s="152"/>
    </row>
    <row r="72" spans="2:2" ht="12.75" customHeight="1" x14ac:dyDescent="0.3">
      <c r="B72" s="152"/>
    </row>
    <row r="73" spans="2:2" ht="12.75" customHeight="1" x14ac:dyDescent="0.3">
      <c r="B73" s="152"/>
    </row>
    <row r="74" spans="2:2" ht="12.75" customHeight="1" x14ac:dyDescent="0.3">
      <c r="B74" s="152"/>
    </row>
    <row r="75" spans="2:2" ht="12.75" customHeight="1" x14ac:dyDescent="0.3">
      <c r="B75" s="152"/>
    </row>
    <row r="76" spans="2:2" ht="12.75" customHeight="1" x14ac:dyDescent="0.3">
      <c r="B76" s="152"/>
    </row>
    <row r="77" spans="2:2" ht="12.75" customHeight="1" x14ac:dyDescent="0.3">
      <c r="B77" s="152"/>
    </row>
    <row r="78" spans="2:2" ht="12.75" customHeight="1" x14ac:dyDescent="0.3">
      <c r="B78" s="152"/>
    </row>
    <row r="79" spans="2:2" ht="12.75" customHeight="1" x14ac:dyDescent="0.3">
      <c r="B79" s="152"/>
    </row>
    <row r="80" spans="2:2" ht="12.75" customHeight="1" x14ac:dyDescent="0.3">
      <c r="B80" s="152"/>
    </row>
    <row r="81" spans="2:2" ht="12.75" customHeight="1" x14ac:dyDescent="0.3">
      <c r="B81" s="152"/>
    </row>
    <row r="82" spans="2:2" ht="12.75" customHeight="1" x14ac:dyDescent="0.3">
      <c r="B82" s="152"/>
    </row>
    <row r="83" spans="2:2" ht="12.75" customHeight="1" x14ac:dyDescent="0.3">
      <c r="B83" s="152"/>
    </row>
    <row r="84" spans="2:2" ht="12.75" customHeight="1" x14ac:dyDescent="0.3">
      <c r="B84" s="152"/>
    </row>
    <row r="85" spans="2:2" ht="12.75" customHeight="1" x14ac:dyDescent="0.3">
      <c r="B85" s="152"/>
    </row>
    <row r="86" spans="2:2" ht="12.75" customHeight="1" x14ac:dyDescent="0.3">
      <c r="B86" s="152"/>
    </row>
    <row r="87" spans="2:2" ht="12.75" customHeight="1" x14ac:dyDescent="0.3">
      <c r="B87" s="152"/>
    </row>
    <row r="88" spans="2:2" ht="12.75" customHeight="1" x14ac:dyDescent="0.3">
      <c r="B88" s="152"/>
    </row>
    <row r="89" spans="2:2" ht="12.75" customHeight="1" x14ac:dyDescent="0.3">
      <c r="B89" s="152"/>
    </row>
    <row r="90" spans="2:2" ht="12.75" customHeight="1" x14ac:dyDescent="0.3">
      <c r="B90" s="152"/>
    </row>
    <row r="91" spans="2:2" ht="12.75" customHeight="1" x14ac:dyDescent="0.3">
      <c r="B91" s="152"/>
    </row>
    <row r="92" spans="2:2" ht="12.75" customHeight="1" x14ac:dyDescent="0.3">
      <c r="B92" s="152"/>
    </row>
    <row r="93" spans="2:2" ht="12.75" customHeight="1" x14ac:dyDescent="0.3">
      <c r="B93" s="152"/>
    </row>
    <row r="94" spans="2:2" ht="12.75" customHeight="1" x14ac:dyDescent="0.3">
      <c r="B94" s="152"/>
    </row>
    <row r="95" spans="2:2" ht="12.75" customHeight="1" x14ac:dyDescent="0.3">
      <c r="B95" s="152"/>
    </row>
    <row r="96" spans="2:2" ht="12.75" customHeight="1" x14ac:dyDescent="0.3">
      <c r="B96" s="152"/>
    </row>
    <row r="97" spans="2:2" ht="12.75" customHeight="1" x14ac:dyDescent="0.3">
      <c r="B97" s="152"/>
    </row>
    <row r="98" spans="2:2" ht="12.75" customHeight="1" x14ac:dyDescent="0.3">
      <c r="B98" s="152"/>
    </row>
    <row r="99" spans="2:2" ht="12.75" customHeight="1" x14ac:dyDescent="0.3">
      <c r="B99" s="152"/>
    </row>
    <row r="100" spans="2:2" ht="12.75" customHeight="1" x14ac:dyDescent="0.3">
      <c r="B100" s="152"/>
    </row>
    <row r="101" spans="2:2" ht="12.75" customHeight="1" x14ac:dyDescent="0.3">
      <c r="B101" s="152"/>
    </row>
    <row r="102" spans="2:2" ht="12.75" customHeight="1" x14ac:dyDescent="0.3">
      <c r="B102" s="152"/>
    </row>
    <row r="103" spans="2:2" ht="12.75" customHeight="1" x14ac:dyDescent="0.3">
      <c r="B103" s="152"/>
    </row>
    <row r="104" spans="2:2" ht="12.75" customHeight="1" x14ac:dyDescent="0.3">
      <c r="B104" s="152"/>
    </row>
    <row r="105" spans="2:2" ht="12.75" customHeight="1" x14ac:dyDescent="0.3">
      <c r="B105" s="152"/>
    </row>
    <row r="106" spans="2:2" ht="12.75" customHeight="1" x14ac:dyDescent="0.3">
      <c r="B106" s="152"/>
    </row>
    <row r="107" spans="2:2" ht="12.75" customHeight="1" x14ac:dyDescent="0.3">
      <c r="B107" s="152"/>
    </row>
    <row r="108" spans="2:2" ht="12.75" customHeight="1" x14ac:dyDescent="0.3">
      <c r="B108" s="152"/>
    </row>
    <row r="109" spans="2:2" ht="12.75" customHeight="1" x14ac:dyDescent="0.3">
      <c r="B109" s="152"/>
    </row>
    <row r="110" spans="2:2" ht="12.75" customHeight="1" x14ac:dyDescent="0.3">
      <c r="B110" s="152"/>
    </row>
    <row r="111" spans="2:2" ht="12.75" customHeight="1" x14ac:dyDescent="0.3">
      <c r="B111" s="152"/>
    </row>
    <row r="112" spans="2:2" ht="12.75" customHeight="1" x14ac:dyDescent="0.3">
      <c r="B112" s="152"/>
    </row>
    <row r="113" spans="2:2" ht="12.75" customHeight="1" x14ac:dyDescent="0.3">
      <c r="B113" s="152"/>
    </row>
    <row r="114" spans="2:2" ht="12.75" customHeight="1" x14ac:dyDescent="0.3">
      <c r="B114" s="152"/>
    </row>
    <row r="115" spans="2:2" ht="12.75" customHeight="1" x14ac:dyDescent="0.3">
      <c r="B115" s="152"/>
    </row>
    <row r="116" spans="2:2" ht="12.75" customHeight="1" x14ac:dyDescent="0.3">
      <c r="B116" s="152"/>
    </row>
    <row r="117" spans="2:2" ht="12.75" customHeight="1" x14ac:dyDescent="0.3">
      <c r="B117" s="152"/>
    </row>
    <row r="118" spans="2:2" ht="12.75" customHeight="1" x14ac:dyDescent="0.3">
      <c r="B118" s="152"/>
    </row>
    <row r="119" spans="2:2" ht="12.75" customHeight="1" x14ac:dyDescent="0.3">
      <c r="B119" s="152"/>
    </row>
    <row r="120" spans="2:2" ht="12.75" customHeight="1" x14ac:dyDescent="0.3">
      <c r="B120" s="152"/>
    </row>
    <row r="121" spans="2:2" ht="12.75" customHeight="1" x14ac:dyDescent="0.3">
      <c r="B121" s="152"/>
    </row>
    <row r="122" spans="2:2" ht="12.75" customHeight="1" x14ac:dyDescent="0.3">
      <c r="B122" s="152"/>
    </row>
    <row r="123" spans="2:2" ht="12.75" customHeight="1" x14ac:dyDescent="0.3">
      <c r="B123" s="152"/>
    </row>
    <row r="124" spans="2:2" ht="12.75" customHeight="1" x14ac:dyDescent="0.3">
      <c r="B124" s="152"/>
    </row>
    <row r="125" spans="2:2" ht="12.75" customHeight="1" x14ac:dyDescent="0.3">
      <c r="B125" s="152"/>
    </row>
    <row r="126" spans="2:2" ht="12.75" customHeight="1" x14ac:dyDescent="0.3">
      <c r="B126" s="152"/>
    </row>
    <row r="127" spans="2:2" ht="12.75" customHeight="1" x14ac:dyDescent="0.3">
      <c r="B127" s="152"/>
    </row>
    <row r="128" spans="2:2" ht="12.75" customHeight="1" x14ac:dyDescent="0.3">
      <c r="B128" s="152"/>
    </row>
    <row r="129" spans="2:2" ht="12.75" customHeight="1" x14ac:dyDescent="0.3">
      <c r="B129" s="152"/>
    </row>
    <row r="130" spans="2:2" ht="12.75" customHeight="1" x14ac:dyDescent="0.3">
      <c r="B130" s="152"/>
    </row>
    <row r="131" spans="2:2" ht="12.75" customHeight="1" x14ac:dyDescent="0.3">
      <c r="B131" s="152"/>
    </row>
    <row r="132" spans="2:2" ht="12.75" customHeight="1" x14ac:dyDescent="0.3">
      <c r="B132" s="152"/>
    </row>
    <row r="133" spans="2:2" ht="12.75" customHeight="1" x14ac:dyDescent="0.3">
      <c r="B133" s="152"/>
    </row>
    <row r="134" spans="2:2" ht="12.75" customHeight="1" x14ac:dyDescent="0.3">
      <c r="B134" s="152"/>
    </row>
    <row r="135" spans="2:2" ht="12.75" customHeight="1" x14ac:dyDescent="0.3">
      <c r="B135" s="152"/>
    </row>
    <row r="136" spans="2:2" ht="12.75" customHeight="1" x14ac:dyDescent="0.3">
      <c r="B136" s="152"/>
    </row>
    <row r="137" spans="2:2" ht="12.75" customHeight="1" x14ac:dyDescent="0.3">
      <c r="B137" s="152"/>
    </row>
    <row r="138" spans="2:2" ht="12.75" customHeight="1" x14ac:dyDescent="0.3">
      <c r="B138" s="152"/>
    </row>
    <row r="139" spans="2:2" ht="12.75" customHeight="1" x14ac:dyDescent="0.3">
      <c r="B139" s="152"/>
    </row>
    <row r="140" spans="2:2" ht="12.75" customHeight="1" x14ac:dyDescent="0.3">
      <c r="B140" s="152"/>
    </row>
    <row r="141" spans="2:2" ht="12.75" customHeight="1" x14ac:dyDescent="0.3">
      <c r="B141" s="152"/>
    </row>
    <row r="142" spans="2:2" ht="12.75" customHeight="1" x14ac:dyDescent="0.3">
      <c r="B142" s="152"/>
    </row>
    <row r="143" spans="2:2" ht="12.75" customHeight="1" x14ac:dyDescent="0.3">
      <c r="B143" s="152"/>
    </row>
    <row r="144" spans="2:2" ht="12.75" customHeight="1" x14ac:dyDescent="0.3">
      <c r="B144" s="152"/>
    </row>
    <row r="145" spans="2:2" ht="12.75" customHeight="1" x14ac:dyDescent="0.3">
      <c r="B145" s="152"/>
    </row>
    <row r="146" spans="2:2" ht="12.75" customHeight="1" x14ac:dyDescent="0.3">
      <c r="B146" s="152"/>
    </row>
    <row r="147" spans="2:2" ht="12.75" customHeight="1" x14ac:dyDescent="0.3">
      <c r="B147" s="152"/>
    </row>
    <row r="148" spans="2:2" ht="12.75" customHeight="1" x14ac:dyDescent="0.3">
      <c r="B148" s="152"/>
    </row>
    <row r="149" spans="2:2" ht="12.75" customHeight="1" x14ac:dyDescent="0.3">
      <c r="B149" s="152"/>
    </row>
    <row r="150" spans="2:2" ht="12.75" customHeight="1" x14ac:dyDescent="0.3">
      <c r="B150" s="152"/>
    </row>
    <row r="151" spans="2:2" ht="12.75" customHeight="1" x14ac:dyDescent="0.3">
      <c r="B151" s="152"/>
    </row>
    <row r="152" spans="2:2" ht="12.75" customHeight="1" x14ac:dyDescent="0.3">
      <c r="B152" s="152"/>
    </row>
    <row r="153" spans="2:2" ht="12.75" customHeight="1" x14ac:dyDescent="0.3">
      <c r="B153" s="152"/>
    </row>
    <row r="154" spans="2:2" ht="12.75" customHeight="1" x14ac:dyDescent="0.3">
      <c r="B154" s="152"/>
    </row>
    <row r="155" spans="2:2" ht="12.75" customHeight="1" x14ac:dyDescent="0.3">
      <c r="B155" s="152"/>
    </row>
    <row r="156" spans="2:2" ht="12.75" customHeight="1" x14ac:dyDescent="0.3">
      <c r="B156" s="152"/>
    </row>
    <row r="157" spans="2:2" ht="12.75" customHeight="1" x14ac:dyDescent="0.3">
      <c r="B157" s="152"/>
    </row>
    <row r="158" spans="2:2" ht="12.75" customHeight="1" x14ac:dyDescent="0.3">
      <c r="B158" s="152"/>
    </row>
    <row r="159" spans="2:2" ht="12.75" customHeight="1" x14ac:dyDescent="0.3">
      <c r="B159" s="152"/>
    </row>
    <row r="160" spans="2:2" ht="12.75" customHeight="1" x14ac:dyDescent="0.3">
      <c r="B160" s="152"/>
    </row>
    <row r="161" spans="2:2" ht="12.75" customHeight="1" x14ac:dyDescent="0.3">
      <c r="B161" s="152"/>
    </row>
    <row r="162" spans="2:2" ht="12.75" customHeight="1" x14ac:dyDescent="0.3">
      <c r="B162" s="152"/>
    </row>
    <row r="163" spans="2:2" ht="12.75" customHeight="1" x14ac:dyDescent="0.3">
      <c r="B163" s="152"/>
    </row>
    <row r="164" spans="2:2" ht="12.75" customHeight="1" x14ac:dyDescent="0.3">
      <c r="B164" s="152"/>
    </row>
    <row r="165" spans="2:2" ht="12.75" customHeight="1" x14ac:dyDescent="0.3">
      <c r="B165" s="152"/>
    </row>
    <row r="166" spans="2:2" ht="12.75" customHeight="1" x14ac:dyDescent="0.3">
      <c r="B166" s="152"/>
    </row>
    <row r="167" spans="2:2" ht="12.75" customHeight="1" x14ac:dyDescent="0.3">
      <c r="B167" s="152"/>
    </row>
    <row r="168" spans="2:2" ht="12.75" customHeight="1" x14ac:dyDescent="0.3">
      <c r="B168" s="152"/>
    </row>
    <row r="169" spans="2:2" ht="12.75" customHeight="1" x14ac:dyDescent="0.3">
      <c r="B169" s="152"/>
    </row>
    <row r="170" spans="2:2" ht="12.75" customHeight="1" x14ac:dyDescent="0.3">
      <c r="B170" s="152"/>
    </row>
    <row r="171" spans="2:2" ht="12.75" customHeight="1" x14ac:dyDescent="0.3">
      <c r="B171" s="152"/>
    </row>
    <row r="172" spans="2:2" ht="12.75" customHeight="1" x14ac:dyDescent="0.3">
      <c r="B172" s="152"/>
    </row>
    <row r="173" spans="2:2" ht="12.75" customHeight="1" x14ac:dyDescent="0.3">
      <c r="B173" s="152"/>
    </row>
    <row r="174" spans="2:2" ht="12.75" customHeight="1" x14ac:dyDescent="0.3">
      <c r="B174" s="152"/>
    </row>
    <row r="175" spans="2:2" ht="12.75" customHeight="1" x14ac:dyDescent="0.3">
      <c r="B175" s="152"/>
    </row>
    <row r="176" spans="2:2" ht="12.75" customHeight="1" x14ac:dyDescent="0.3">
      <c r="B176" s="152"/>
    </row>
    <row r="177" spans="2:2" ht="12.75" customHeight="1" x14ac:dyDescent="0.3">
      <c r="B177" s="152"/>
    </row>
    <row r="178" spans="2:2" ht="12.75" customHeight="1" x14ac:dyDescent="0.3">
      <c r="B178" s="152"/>
    </row>
    <row r="179" spans="2:2" ht="12.75" customHeight="1" x14ac:dyDescent="0.3">
      <c r="B179" s="152"/>
    </row>
    <row r="180" spans="2:2" ht="12.75" customHeight="1" x14ac:dyDescent="0.3">
      <c r="B180" s="152"/>
    </row>
    <row r="181" spans="2:2" ht="12.75" customHeight="1" x14ac:dyDescent="0.3">
      <c r="B181" s="152"/>
    </row>
    <row r="182" spans="2:2" ht="12.75" customHeight="1" x14ac:dyDescent="0.3">
      <c r="B182" s="152"/>
    </row>
    <row r="183" spans="2:2" ht="12.75" customHeight="1" x14ac:dyDescent="0.3">
      <c r="B183" s="152"/>
    </row>
    <row r="184" spans="2:2" ht="12.75" customHeight="1" x14ac:dyDescent="0.3">
      <c r="B184" s="152"/>
    </row>
    <row r="185" spans="2:2" ht="12.75" customHeight="1" x14ac:dyDescent="0.3">
      <c r="B185" s="152"/>
    </row>
    <row r="186" spans="2:2" ht="12.75" customHeight="1" x14ac:dyDescent="0.3">
      <c r="B186" s="152"/>
    </row>
    <row r="187" spans="2:2" ht="12.75" customHeight="1" x14ac:dyDescent="0.3">
      <c r="B187" s="152"/>
    </row>
    <row r="188" spans="2:2" ht="12.75" customHeight="1" x14ac:dyDescent="0.3">
      <c r="B188" s="152"/>
    </row>
    <row r="189" spans="2:2" ht="12.75" customHeight="1" x14ac:dyDescent="0.3">
      <c r="B189" s="152"/>
    </row>
    <row r="190" spans="2:2" ht="12.75" customHeight="1" x14ac:dyDescent="0.3">
      <c r="B190" s="152"/>
    </row>
    <row r="191" spans="2:2" ht="12.75" customHeight="1" x14ac:dyDescent="0.3">
      <c r="B191" s="152"/>
    </row>
    <row r="192" spans="2:2" ht="12.75" customHeight="1" x14ac:dyDescent="0.3">
      <c r="B192" s="152"/>
    </row>
    <row r="193" spans="2:2" ht="12.75" customHeight="1" x14ac:dyDescent="0.3">
      <c r="B193" s="152"/>
    </row>
    <row r="194" spans="2:2" ht="12.75" customHeight="1" x14ac:dyDescent="0.3">
      <c r="B194" s="152"/>
    </row>
    <row r="195" spans="2:2" ht="12.75" customHeight="1" x14ac:dyDescent="0.3">
      <c r="B195" s="152"/>
    </row>
    <row r="196" spans="2:2" ht="12.75" customHeight="1" x14ac:dyDescent="0.3">
      <c r="B196" s="152"/>
    </row>
    <row r="197" spans="2:2" ht="12.75" customHeight="1" x14ac:dyDescent="0.3">
      <c r="B197" s="152"/>
    </row>
    <row r="198" spans="2:2" ht="12.75" customHeight="1" x14ac:dyDescent="0.3">
      <c r="B198" s="152"/>
    </row>
    <row r="199" spans="2:2" ht="12.75" customHeight="1" x14ac:dyDescent="0.3">
      <c r="B199" s="152"/>
    </row>
    <row r="200" spans="2:2" ht="12.75" customHeight="1" x14ac:dyDescent="0.3">
      <c r="B200" s="152"/>
    </row>
    <row r="201" spans="2:2" ht="12.75" customHeight="1" x14ac:dyDescent="0.3">
      <c r="B201" s="152"/>
    </row>
    <row r="202" spans="2:2" ht="12.75" customHeight="1" x14ac:dyDescent="0.3">
      <c r="B202" s="152"/>
    </row>
    <row r="203" spans="2:2" ht="12.75" customHeight="1" x14ac:dyDescent="0.3">
      <c r="B203" s="152"/>
    </row>
    <row r="204" spans="2:2" ht="12.75" customHeight="1" x14ac:dyDescent="0.3">
      <c r="B204" s="152"/>
    </row>
    <row r="205" spans="2:2" ht="12.75" customHeight="1" x14ac:dyDescent="0.3">
      <c r="B205" s="152"/>
    </row>
    <row r="206" spans="2:2" ht="12.75" customHeight="1" x14ac:dyDescent="0.3">
      <c r="B206" s="152"/>
    </row>
    <row r="207" spans="2:2" ht="12.75" customHeight="1" x14ac:dyDescent="0.3">
      <c r="B207" s="152"/>
    </row>
    <row r="208" spans="2:2" ht="12.75" customHeight="1" x14ac:dyDescent="0.3">
      <c r="B208" s="152"/>
    </row>
    <row r="209" spans="2:2" ht="12.75" customHeight="1" x14ac:dyDescent="0.3">
      <c r="B209" s="152"/>
    </row>
    <row r="210" spans="2:2" ht="12.75" customHeight="1" x14ac:dyDescent="0.3">
      <c r="B210" s="152"/>
    </row>
    <row r="211" spans="2:2" ht="12.75" customHeight="1" x14ac:dyDescent="0.3">
      <c r="B211" s="152"/>
    </row>
    <row r="212" spans="2:2" ht="12.75" customHeight="1" x14ac:dyDescent="0.3">
      <c r="B212" s="152"/>
    </row>
    <row r="213" spans="2:2" ht="12.75" customHeight="1" x14ac:dyDescent="0.3">
      <c r="B213" s="152"/>
    </row>
    <row r="214" spans="2:2" ht="12.75" customHeight="1" x14ac:dyDescent="0.3">
      <c r="B214" s="152"/>
    </row>
    <row r="215" spans="2:2" ht="12.75" customHeight="1" x14ac:dyDescent="0.3">
      <c r="B215" s="152"/>
    </row>
    <row r="216" spans="2:2" ht="12.75" customHeight="1" x14ac:dyDescent="0.3">
      <c r="B216" s="152"/>
    </row>
    <row r="217" spans="2:2" ht="12.75" customHeight="1" x14ac:dyDescent="0.3">
      <c r="B217" s="152"/>
    </row>
    <row r="218" spans="2:2" ht="12.75" customHeight="1" x14ac:dyDescent="0.3">
      <c r="B218" s="152"/>
    </row>
    <row r="219" spans="2:2" ht="15.75" customHeight="1" x14ac:dyDescent="0.3"/>
    <row r="220" spans="2:2" ht="15.75" customHeight="1" x14ac:dyDescent="0.3"/>
    <row r="221" spans="2:2" ht="15.75" customHeight="1" x14ac:dyDescent="0.3"/>
    <row r="222" spans="2:2" ht="15.75" customHeight="1" x14ac:dyDescent="0.3"/>
    <row r="223" spans="2:2" ht="15.75" customHeight="1" x14ac:dyDescent="0.3"/>
    <row r="224" spans="2:2"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sheetData>
  <mergeCells count="5">
    <mergeCell ref="A1:I1"/>
    <mergeCell ref="A2:H3"/>
    <mergeCell ref="A4:I4"/>
    <mergeCell ref="A18:B18"/>
    <mergeCell ref="B19:B20"/>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FE7F7-0D85-4DF4-BBCE-0578572C7D04}">
  <sheetPr codeName="List3"/>
  <dimension ref="A1:H25"/>
  <sheetViews>
    <sheetView topLeftCell="A16" zoomScale="85" zoomScaleNormal="85" workbookViewId="0">
      <selection activeCell="A41" sqref="A41"/>
    </sheetView>
  </sheetViews>
  <sheetFormatPr defaultRowHeight="14.4" x14ac:dyDescent="0.3"/>
  <cols>
    <col min="1" max="1" width="109.109375" style="2" customWidth="1"/>
    <col min="2" max="2" width="5" style="1" customWidth="1"/>
    <col min="3" max="3" width="4.5546875" style="1" customWidth="1"/>
    <col min="4" max="4" width="10.44140625" style="1" customWidth="1"/>
    <col min="5" max="5" width="10.88671875" style="1" customWidth="1"/>
    <col min="6" max="6" width="9.88671875" style="1" customWidth="1"/>
    <col min="7" max="7" width="11.88671875" style="1" customWidth="1"/>
    <col min="8" max="8" width="13.6640625" style="2" customWidth="1"/>
    <col min="9" max="16384" width="8.88671875" style="2"/>
  </cols>
  <sheetData>
    <row r="1" spans="1:8" x14ac:dyDescent="0.3">
      <c r="A1" s="19" t="s">
        <v>10</v>
      </c>
      <c r="B1" s="19"/>
      <c r="C1" s="19"/>
      <c r="D1" s="19"/>
      <c r="E1" s="19"/>
      <c r="F1" s="19"/>
      <c r="G1" s="19"/>
      <c r="H1" s="19"/>
    </row>
    <row r="2" spans="1:8" x14ac:dyDescent="0.3">
      <c r="A2" s="19"/>
      <c r="B2" s="19"/>
      <c r="C2" s="19"/>
      <c r="D2" s="19"/>
      <c r="E2" s="19"/>
      <c r="F2" s="19"/>
      <c r="G2" s="19"/>
      <c r="H2" s="19"/>
    </row>
    <row r="3" spans="1:8" x14ac:dyDescent="0.3">
      <c r="A3" s="19"/>
      <c r="B3" s="19"/>
      <c r="C3" s="19"/>
      <c r="D3" s="19"/>
      <c r="E3" s="19"/>
      <c r="F3" s="19"/>
      <c r="G3" s="19"/>
      <c r="H3" s="19"/>
    </row>
    <row r="4" spans="1:8" ht="9.6" customHeight="1" x14ac:dyDescent="0.3">
      <c r="A4" s="19"/>
      <c r="B4" s="19"/>
      <c r="C4" s="19"/>
      <c r="D4" s="19"/>
      <c r="E4" s="19"/>
      <c r="F4" s="19"/>
      <c r="G4" s="19"/>
      <c r="H4" s="19"/>
    </row>
    <row r="5" spans="1:8" ht="27" customHeight="1" x14ac:dyDescent="0.3">
      <c r="A5" s="42" t="s">
        <v>36</v>
      </c>
      <c r="B5" s="42"/>
      <c r="C5" s="42"/>
      <c r="D5" s="42"/>
      <c r="E5" s="42"/>
      <c r="F5" s="42"/>
      <c r="G5" s="42"/>
      <c r="H5" s="42"/>
    </row>
    <row r="6" spans="1:8" ht="24.75" customHeight="1" x14ac:dyDescent="0.3">
      <c r="A6" s="42"/>
      <c r="B6" s="42"/>
      <c r="C6" s="42"/>
      <c r="D6" s="42"/>
      <c r="E6" s="42"/>
      <c r="F6" s="42"/>
      <c r="G6" s="42"/>
      <c r="H6" s="42"/>
    </row>
    <row r="7" spans="1:8" ht="41.4" customHeight="1" x14ac:dyDescent="0.3">
      <c r="A7" s="41" t="s">
        <v>35</v>
      </c>
      <c r="B7" s="40" t="s">
        <v>0</v>
      </c>
      <c r="C7" s="39" t="s">
        <v>1</v>
      </c>
      <c r="D7" s="39" t="s">
        <v>2</v>
      </c>
      <c r="E7" s="39" t="s">
        <v>3</v>
      </c>
      <c r="F7" s="39" t="s">
        <v>6</v>
      </c>
      <c r="G7" s="39" t="s">
        <v>4</v>
      </c>
      <c r="H7" s="39" t="s">
        <v>9</v>
      </c>
    </row>
    <row r="8" spans="1:8" ht="234" customHeight="1" x14ac:dyDescent="0.3">
      <c r="A8" s="38" t="s">
        <v>34</v>
      </c>
      <c r="B8" s="32" t="s">
        <v>5</v>
      </c>
      <c r="C8" s="7">
        <v>1</v>
      </c>
      <c r="D8" s="31"/>
      <c r="E8" s="30">
        <f>ABS(C8*D8)</f>
        <v>0</v>
      </c>
      <c r="F8" s="30">
        <f>ABS(G8-E8)</f>
        <v>0</v>
      </c>
      <c r="G8" s="29">
        <f>ABS(E8*1.21)</f>
        <v>0</v>
      </c>
      <c r="H8" s="37" t="s">
        <v>25</v>
      </c>
    </row>
    <row r="9" spans="1:8" ht="164.25" customHeight="1" x14ac:dyDescent="0.3">
      <c r="A9" s="38" t="s">
        <v>33</v>
      </c>
      <c r="B9" s="32" t="s">
        <v>5</v>
      </c>
      <c r="C9" s="7">
        <v>24</v>
      </c>
      <c r="D9" s="31"/>
      <c r="E9" s="30">
        <f>ABS(C9*D9)</f>
        <v>0</v>
      </c>
      <c r="F9" s="30">
        <f>ABS(G9-E9)</f>
        <v>0</v>
      </c>
      <c r="G9" s="29">
        <f>ABS(E9*1.21)</f>
        <v>0</v>
      </c>
      <c r="H9" s="37" t="s">
        <v>25</v>
      </c>
    </row>
    <row r="10" spans="1:8" ht="195.6" customHeight="1" x14ac:dyDescent="0.3">
      <c r="A10" s="11" t="s">
        <v>32</v>
      </c>
      <c r="B10" s="32" t="s">
        <v>5</v>
      </c>
      <c r="C10" s="7">
        <v>1</v>
      </c>
      <c r="D10" s="31"/>
      <c r="E10" s="30">
        <f>ABS(C10*D10)</f>
        <v>0</v>
      </c>
      <c r="F10" s="30">
        <f>ABS(G10-E10)</f>
        <v>0</v>
      </c>
      <c r="G10" s="29">
        <f>ABS(E10*1.21)</f>
        <v>0</v>
      </c>
      <c r="H10" s="13"/>
    </row>
    <row r="11" spans="1:8" ht="123" customHeight="1" x14ac:dyDescent="0.3">
      <c r="A11" s="11" t="s">
        <v>31</v>
      </c>
      <c r="B11" s="32" t="s">
        <v>5</v>
      </c>
      <c r="C11" s="7">
        <v>24</v>
      </c>
      <c r="D11" s="31"/>
      <c r="E11" s="30">
        <f>ABS(C11*D11)</f>
        <v>0</v>
      </c>
      <c r="F11" s="30">
        <f>ABS(G11-E11)</f>
        <v>0</v>
      </c>
      <c r="G11" s="29">
        <f>ABS(E11*1.21)</f>
        <v>0</v>
      </c>
      <c r="H11" s="13"/>
    </row>
    <row r="12" spans="1:8" ht="34.5" customHeight="1" x14ac:dyDescent="0.3">
      <c r="A12" s="36" t="s">
        <v>30</v>
      </c>
      <c r="B12" s="32" t="s">
        <v>5</v>
      </c>
      <c r="C12" s="7">
        <v>25</v>
      </c>
      <c r="D12" s="31"/>
      <c r="E12" s="30">
        <f>ABS(C12*D12)</f>
        <v>0</v>
      </c>
      <c r="F12" s="30">
        <f>ABS(G12-E12)</f>
        <v>0</v>
      </c>
      <c r="G12" s="29">
        <f>ABS(E12*1.21)</f>
        <v>0</v>
      </c>
      <c r="H12" s="21"/>
    </row>
    <row r="13" spans="1:8" ht="150" customHeight="1" x14ac:dyDescent="0.3">
      <c r="A13" s="36" t="s">
        <v>29</v>
      </c>
      <c r="B13" s="32" t="s">
        <v>5</v>
      </c>
      <c r="C13" s="7">
        <v>1</v>
      </c>
      <c r="D13" s="31"/>
      <c r="E13" s="30">
        <f>ABS(C13*D13)</f>
        <v>0</v>
      </c>
      <c r="F13" s="30">
        <f>ABS(G13-E13)</f>
        <v>0</v>
      </c>
      <c r="G13" s="29">
        <f>ABS(E13*1.21)</f>
        <v>0</v>
      </c>
      <c r="H13" s="37" t="s">
        <v>25</v>
      </c>
    </row>
    <row r="14" spans="1:8" ht="175.65" customHeight="1" x14ac:dyDescent="0.3">
      <c r="A14" s="38" t="s">
        <v>28</v>
      </c>
      <c r="B14" s="32" t="s">
        <v>5</v>
      </c>
      <c r="C14" s="7">
        <v>1</v>
      </c>
      <c r="D14" s="31"/>
      <c r="E14" s="30">
        <f>ABS(C14*D14)</f>
        <v>0</v>
      </c>
      <c r="F14" s="30">
        <f>ABS(G14-E14)</f>
        <v>0</v>
      </c>
      <c r="G14" s="29">
        <f>ABS(E14*1.21)</f>
        <v>0</v>
      </c>
      <c r="H14" s="37" t="s">
        <v>27</v>
      </c>
    </row>
    <row r="15" spans="1:8" ht="76.2" customHeight="1" x14ac:dyDescent="0.3">
      <c r="A15" s="36" t="s">
        <v>26</v>
      </c>
      <c r="B15" s="32" t="s">
        <v>5</v>
      </c>
      <c r="C15" s="7">
        <v>1</v>
      </c>
      <c r="D15" s="31"/>
      <c r="E15" s="30">
        <f>ABS(C15*D15)</f>
        <v>0</v>
      </c>
      <c r="F15" s="30">
        <f>ABS(G15-E15)</f>
        <v>0</v>
      </c>
      <c r="G15" s="29">
        <f>ABS(E15*1.21)</f>
        <v>0</v>
      </c>
      <c r="H15" s="37" t="s">
        <v>25</v>
      </c>
    </row>
    <row r="16" spans="1:8" ht="129.75" customHeight="1" x14ac:dyDescent="0.3">
      <c r="A16" s="11" t="s">
        <v>24</v>
      </c>
      <c r="B16" s="32" t="s">
        <v>5</v>
      </c>
      <c r="C16" s="7">
        <v>1</v>
      </c>
      <c r="D16" s="31"/>
      <c r="E16" s="30">
        <f>ABS(C16*D16)</f>
        <v>0</v>
      </c>
      <c r="F16" s="30">
        <f>ABS(G16-E16)</f>
        <v>0</v>
      </c>
      <c r="G16" s="29">
        <f>ABS(E16*1.21)</f>
        <v>0</v>
      </c>
      <c r="H16" s="13"/>
    </row>
    <row r="17" spans="1:8" ht="210.15" customHeight="1" x14ac:dyDescent="0.3">
      <c r="A17" s="35" t="s">
        <v>23</v>
      </c>
      <c r="B17" s="32" t="s">
        <v>5</v>
      </c>
      <c r="C17" s="7">
        <v>1</v>
      </c>
      <c r="D17" s="31"/>
      <c r="E17" s="30">
        <f>ABS(C17*D17)</f>
        <v>0</v>
      </c>
      <c r="F17" s="30">
        <f>ABS(G17-E17)</f>
        <v>0</v>
      </c>
      <c r="G17" s="29">
        <f>ABS(E17*1.21)</f>
        <v>0</v>
      </c>
      <c r="H17" s="13"/>
    </row>
    <row r="18" spans="1:8" ht="110.25" customHeight="1" x14ac:dyDescent="0.3">
      <c r="A18" s="36" t="s">
        <v>22</v>
      </c>
      <c r="B18" s="32" t="s">
        <v>5</v>
      </c>
      <c r="C18" s="7">
        <v>1</v>
      </c>
      <c r="D18" s="31"/>
      <c r="E18" s="30">
        <f>ABS(C18*D18)</f>
        <v>0</v>
      </c>
      <c r="F18" s="30">
        <f>ABS(G18-E18)</f>
        <v>0</v>
      </c>
      <c r="G18" s="29">
        <f>ABS(E18*1.21)</f>
        <v>0</v>
      </c>
      <c r="H18" s="21"/>
    </row>
    <row r="19" spans="1:8" ht="45" customHeight="1" x14ac:dyDescent="0.3">
      <c r="A19" s="35" t="s">
        <v>21</v>
      </c>
      <c r="B19" s="32" t="s">
        <v>5</v>
      </c>
      <c r="C19" s="7">
        <v>1</v>
      </c>
      <c r="D19" s="31"/>
      <c r="E19" s="30">
        <f>ABS(C19*D19)</f>
        <v>0</v>
      </c>
      <c r="F19" s="30">
        <f>ABS(G19-E19)</f>
        <v>0</v>
      </c>
      <c r="G19" s="29">
        <f>ABS(E19*1.21)</f>
        <v>0</v>
      </c>
      <c r="H19" s="21"/>
    </row>
    <row r="20" spans="1:8" ht="45" customHeight="1" x14ac:dyDescent="0.3">
      <c r="A20" s="34" t="s">
        <v>20</v>
      </c>
      <c r="B20" s="32" t="s">
        <v>5</v>
      </c>
      <c r="C20" s="7">
        <v>25</v>
      </c>
      <c r="D20" s="31"/>
      <c r="E20" s="30">
        <f>ABS(C20*D20)</f>
        <v>0</v>
      </c>
      <c r="F20" s="30">
        <f>ABS(G20-E20)</f>
        <v>0</v>
      </c>
      <c r="G20" s="29">
        <f>ABS(E20*1.21)</f>
        <v>0</v>
      </c>
      <c r="H20" s="13"/>
    </row>
    <row r="21" spans="1:8" ht="45" customHeight="1" x14ac:dyDescent="0.3">
      <c r="A21" s="33" t="s">
        <v>19</v>
      </c>
      <c r="B21" s="32" t="s">
        <v>5</v>
      </c>
      <c r="C21" s="7">
        <v>25</v>
      </c>
      <c r="D21" s="31"/>
      <c r="E21" s="30">
        <f>ABS(C21*D21)</f>
        <v>0</v>
      </c>
      <c r="F21" s="30">
        <f>ABS(G21-E21)</f>
        <v>0</v>
      </c>
      <c r="G21" s="29">
        <f>ABS(E21*1.21)</f>
        <v>0</v>
      </c>
      <c r="H21" s="13"/>
    </row>
    <row r="22" spans="1:8" ht="21.75" customHeight="1" thickBot="1" x14ac:dyDescent="0.35">
      <c r="A22" s="5" t="s">
        <v>18</v>
      </c>
      <c r="B22" s="6"/>
      <c r="C22" s="6"/>
      <c r="D22" s="28"/>
      <c r="E22" s="27">
        <f>SUM(E8:E21)</f>
        <v>0</v>
      </c>
      <c r="F22" s="27">
        <f>ABS(G22-E22)</f>
        <v>0</v>
      </c>
      <c r="G22" s="26">
        <f>ABS(E22*1.21)</f>
        <v>0</v>
      </c>
    </row>
    <row r="25" spans="1:8" x14ac:dyDescent="0.3">
      <c r="A25" s="8" t="s">
        <v>17</v>
      </c>
    </row>
  </sheetData>
  <protectedRanges>
    <protectedRange sqref="H8" name="Oblast1_3"/>
    <protectedRange sqref="H9" name="Oblast1_4"/>
    <protectedRange sqref="H13" name="Oblast1_5"/>
    <protectedRange sqref="H14" name="Oblast1_6"/>
    <protectedRange sqref="H15" name="Oblast1_7"/>
  </protectedRanges>
  <mergeCells count="3">
    <mergeCell ref="A5:G6"/>
    <mergeCell ref="H5:H6"/>
    <mergeCell ref="A1:H4"/>
  </mergeCells>
  <pageMargins left="0.70866141732283472" right="0.7086614173228347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06A96-7AB6-40FB-9C8F-D0E09DF8972A}">
  <sheetPr codeName="List4"/>
  <dimension ref="A1:H20"/>
  <sheetViews>
    <sheetView topLeftCell="A4" zoomScaleNormal="100" workbookViewId="0">
      <selection activeCell="D17" sqref="D17"/>
    </sheetView>
  </sheetViews>
  <sheetFormatPr defaultRowHeight="14.4" x14ac:dyDescent="0.3"/>
  <cols>
    <col min="1" max="1" width="109.109375" style="2" customWidth="1"/>
    <col min="2" max="2" width="5" style="1" customWidth="1"/>
    <col min="3" max="3" width="4.5546875" style="1" customWidth="1"/>
    <col min="4" max="4" width="10.44140625" style="1" customWidth="1"/>
    <col min="5" max="6" width="10.77734375" style="1" customWidth="1"/>
    <col min="7" max="7" width="11.77734375" style="1" customWidth="1"/>
    <col min="8" max="8" width="13.33203125" style="2" customWidth="1"/>
    <col min="9" max="16384" width="8.88671875" style="2"/>
  </cols>
  <sheetData>
    <row r="1" spans="1:8" ht="46.8" customHeight="1" x14ac:dyDescent="0.3">
      <c r="A1" s="19" t="s">
        <v>46</v>
      </c>
      <c r="B1" s="19"/>
      <c r="C1" s="19"/>
      <c r="D1" s="19"/>
      <c r="E1" s="19"/>
      <c r="F1" s="19"/>
      <c r="G1" s="19"/>
      <c r="H1" s="19"/>
    </row>
    <row r="2" spans="1:8" ht="27" customHeight="1" x14ac:dyDescent="0.3">
      <c r="A2" s="42" t="s">
        <v>45</v>
      </c>
      <c r="B2" s="42"/>
      <c r="C2" s="42"/>
      <c r="D2" s="42"/>
      <c r="E2" s="42"/>
      <c r="F2" s="42"/>
      <c r="G2" s="42"/>
      <c r="H2" s="42"/>
    </row>
    <row r="3" spans="1:8" ht="10.5" customHeight="1" x14ac:dyDescent="0.3">
      <c r="A3" s="42"/>
      <c r="B3" s="42"/>
      <c r="C3" s="42"/>
      <c r="D3" s="42"/>
      <c r="E3" s="42"/>
      <c r="F3" s="42"/>
      <c r="G3" s="42"/>
      <c r="H3" s="42"/>
    </row>
    <row r="4" spans="1:8" ht="29.25" customHeight="1" x14ac:dyDescent="0.3">
      <c r="A4" s="49" t="s">
        <v>35</v>
      </c>
      <c r="B4" s="48" t="s">
        <v>0</v>
      </c>
      <c r="C4" s="47" t="s">
        <v>1</v>
      </c>
      <c r="D4" s="47" t="s">
        <v>2</v>
      </c>
      <c r="E4" s="47" t="s">
        <v>3</v>
      </c>
      <c r="F4" s="47" t="s">
        <v>6</v>
      </c>
      <c r="G4" s="47" t="s">
        <v>4</v>
      </c>
      <c r="H4" s="47" t="s">
        <v>9</v>
      </c>
    </row>
    <row r="5" spans="1:8" ht="203.25" customHeight="1" x14ac:dyDescent="0.45">
      <c r="A5" s="11" t="s">
        <v>32</v>
      </c>
      <c r="B5" s="32" t="s">
        <v>5</v>
      </c>
      <c r="C5" s="7">
        <v>1</v>
      </c>
      <c r="D5" s="14"/>
      <c r="E5" s="44">
        <f>ABS(C5*D5)</f>
        <v>0</v>
      </c>
      <c r="F5" s="44">
        <f>ABS(G5-E5)</f>
        <v>0</v>
      </c>
      <c r="G5" s="43">
        <f>ABS(E5*1.21)</f>
        <v>0</v>
      </c>
      <c r="H5" s="45"/>
    </row>
    <row r="6" spans="1:8" ht="212.25" customHeight="1" x14ac:dyDescent="0.45">
      <c r="A6" s="35" t="s">
        <v>23</v>
      </c>
      <c r="B6" s="32" t="s">
        <v>5</v>
      </c>
      <c r="C6" s="7">
        <v>1</v>
      </c>
      <c r="D6" s="14"/>
      <c r="E6" s="44">
        <f>ABS(C6*D6)</f>
        <v>0</v>
      </c>
      <c r="F6" s="44">
        <f>ABS(G6-E6)</f>
        <v>0</v>
      </c>
      <c r="G6" s="43">
        <f>ABS(E6*1.21)</f>
        <v>0</v>
      </c>
      <c r="H6" s="45"/>
    </row>
    <row r="7" spans="1:8" ht="102.75" customHeight="1" x14ac:dyDescent="0.45">
      <c r="A7" s="36" t="s">
        <v>22</v>
      </c>
      <c r="B7" s="32" t="s">
        <v>5</v>
      </c>
      <c r="C7" s="7">
        <v>1</v>
      </c>
      <c r="D7" s="14"/>
      <c r="E7" s="44">
        <f>ABS(C7*D7)</f>
        <v>0</v>
      </c>
      <c r="F7" s="44">
        <f>ABS(G7-E7)</f>
        <v>0</v>
      </c>
      <c r="G7" s="43">
        <f>ABS(E7*1.21)</f>
        <v>0</v>
      </c>
      <c r="H7" s="46"/>
    </row>
    <row r="8" spans="1:8" ht="142.5" customHeight="1" x14ac:dyDescent="0.45">
      <c r="A8" s="11" t="s">
        <v>44</v>
      </c>
      <c r="B8" s="32" t="s">
        <v>5</v>
      </c>
      <c r="C8" s="7">
        <v>8</v>
      </c>
      <c r="D8" s="14"/>
      <c r="E8" s="44">
        <f>ABS(C8*D8)</f>
        <v>0</v>
      </c>
      <c r="F8" s="44">
        <f>ABS(G8-E8)</f>
        <v>0</v>
      </c>
      <c r="G8" s="43">
        <f>ABS(E8*1.21)</f>
        <v>0</v>
      </c>
      <c r="H8" s="45"/>
    </row>
    <row r="9" spans="1:8" ht="103.65" customHeight="1" x14ac:dyDescent="0.45">
      <c r="A9" s="11" t="s">
        <v>43</v>
      </c>
      <c r="B9" s="32" t="s">
        <v>5</v>
      </c>
      <c r="C9" s="7">
        <v>1</v>
      </c>
      <c r="D9" s="14"/>
      <c r="E9" s="44">
        <f>ABS(C9*D9)</f>
        <v>0</v>
      </c>
      <c r="F9" s="44">
        <f>ABS(G9-E9)</f>
        <v>0</v>
      </c>
      <c r="G9" s="43">
        <f>ABS(E9*1.21)</f>
        <v>0</v>
      </c>
      <c r="H9" s="45"/>
    </row>
    <row r="10" spans="1:8" ht="101.25" customHeight="1" x14ac:dyDescent="0.45">
      <c r="A10" s="11" t="s">
        <v>42</v>
      </c>
      <c r="B10" s="32" t="s">
        <v>5</v>
      </c>
      <c r="C10" s="7">
        <v>16</v>
      </c>
      <c r="D10" s="14"/>
      <c r="E10" s="44">
        <f>ABS(C10*D10)</f>
        <v>0</v>
      </c>
      <c r="F10" s="44">
        <f>ABS(G10-E10)</f>
        <v>0</v>
      </c>
      <c r="G10" s="43">
        <f>ABS(E10*1.21)</f>
        <v>0</v>
      </c>
      <c r="H10" s="45"/>
    </row>
    <row r="11" spans="1:8" ht="44.4" customHeight="1" x14ac:dyDescent="0.45">
      <c r="A11" s="11" t="s">
        <v>41</v>
      </c>
      <c r="B11" s="32" t="s">
        <v>5</v>
      </c>
      <c r="C11" s="7">
        <v>1</v>
      </c>
      <c r="D11" s="14"/>
      <c r="E11" s="44">
        <f>ABS(C11*D11)</f>
        <v>0</v>
      </c>
      <c r="F11" s="44">
        <f>ABS(G11-E11)</f>
        <v>0</v>
      </c>
      <c r="G11" s="43">
        <f>ABS(E11*1.21)</f>
        <v>0</v>
      </c>
      <c r="H11" s="46"/>
    </row>
    <row r="12" spans="1:8" ht="39.75" customHeight="1" x14ac:dyDescent="0.45">
      <c r="A12" s="11" t="s">
        <v>40</v>
      </c>
      <c r="B12" s="32" t="s">
        <v>5</v>
      </c>
      <c r="C12" s="7">
        <v>16</v>
      </c>
      <c r="D12" s="14"/>
      <c r="E12" s="44">
        <f>ABS(C12*D12)</f>
        <v>0</v>
      </c>
      <c r="F12" s="44">
        <f>ABS(G12-E12)</f>
        <v>0</v>
      </c>
      <c r="G12" s="43">
        <f>ABS(E12*1.21)</f>
        <v>0</v>
      </c>
      <c r="H12" s="46"/>
    </row>
    <row r="13" spans="1:8" ht="40.65" customHeight="1" x14ac:dyDescent="0.45">
      <c r="A13" s="11" t="s">
        <v>39</v>
      </c>
      <c r="B13" s="32" t="s">
        <v>5</v>
      </c>
      <c r="C13" s="7">
        <v>17</v>
      </c>
      <c r="D13" s="14"/>
      <c r="E13" s="44">
        <f>ABS(C13*D13)</f>
        <v>0</v>
      </c>
      <c r="F13" s="44">
        <f>ABS(G13-E13)</f>
        <v>0</v>
      </c>
      <c r="G13" s="43">
        <f>ABS(E13*1.21)</f>
        <v>0</v>
      </c>
      <c r="H13" s="46"/>
    </row>
    <row r="14" spans="1:8" ht="87" customHeight="1" x14ac:dyDescent="0.45">
      <c r="A14" s="11" t="s">
        <v>38</v>
      </c>
      <c r="B14" s="32" t="s">
        <v>5</v>
      </c>
      <c r="C14" s="7">
        <v>1</v>
      </c>
      <c r="D14" s="14"/>
      <c r="E14" s="44">
        <f>ABS(C14*D14)</f>
        <v>0</v>
      </c>
      <c r="F14" s="44">
        <f>ABS(G14-E14)</f>
        <v>0</v>
      </c>
      <c r="G14" s="43">
        <f>ABS(E14*1.21)</f>
        <v>0</v>
      </c>
      <c r="H14" s="46"/>
    </row>
    <row r="15" spans="1:8" ht="123.75" customHeight="1" x14ac:dyDescent="0.45">
      <c r="A15" s="11" t="s">
        <v>24</v>
      </c>
      <c r="B15" s="32" t="s">
        <v>5</v>
      </c>
      <c r="C15" s="7">
        <v>1</v>
      </c>
      <c r="D15" s="14"/>
      <c r="E15" s="44">
        <f>ABS(C15*D15)</f>
        <v>0</v>
      </c>
      <c r="F15" s="44">
        <f>ABS(G15-E15)</f>
        <v>0</v>
      </c>
      <c r="G15" s="43">
        <f>ABS(E15*1.21)</f>
        <v>0</v>
      </c>
      <c r="H15" s="45"/>
    </row>
    <row r="16" spans="1:8" ht="118.5" customHeight="1" x14ac:dyDescent="0.45">
      <c r="A16" s="11" t="s">
        <v>37</v>
      </c>
      <c r="B16" s="32" t="s">
        <v>5</v>
      </c>
      <c r="C16" s="7">
        <v>1</v>
      </c>
      <c r="D16" s="14"/>
      <c r="E16" s="44">
        <f>ABS(C16*D16)</f>
        <v>0</v>
      </c>
      <c r="F16" s="44">
        <f>ABS(G16-E16)</f>
        <v>0</v>
      </c>
      <c r="G16" s="43">
        <f>ABS(E16*1.21)</f>
        <v>0</v>
      </c>
      <c r="H16" s="45"/>
    </row>
    <row r="17" spans="1:8" ht="56.4" customHeight="1" x14ac:dyDescent="0.3">
      <c r="A17" s="34" t="s">
        <v>20</v>
      </c>
      <c r="B17" s="32" t="s">
        <v>5</v>
      </c>
      <c r="C17" s="7">
        <v>17</v>
      </c>
      <c r="D17" s="14"/>
      <c r="E17" s="44">
        <f>ABS(C17*D17)</f>
        <v>0</v>
      </c>
      <c r="F17" s="44">
        <f>ABS(G17-E17)</f>
        <v>0</v>
      </c>
      <c r="G17" s="43">
        <f>ABS(E17*1.21)</f>
        <v>0</v>
      </c>
      <c r="H17" s="13"/>
    </row>
    <row r="18" spans="1:8" ht="21.75" customHeight="1" thickBot="1" x14ac:dyDescent="0.35">
      <c r="A18" s="5"/>
      <c r="B18" s="6"/>
      <c r="C18" s="6"/>
      <c r="D18" s="6"/>
      <c r="E18" s="17">
        <f>SUM(E5:E17)</f>
        <v>0</v>
      </c>
      <c r="F18" s="17">
        <f>ABS(G18-E18)</f>
        <v>0</v>
      </c>
      <c r="G18" s="18">
        <f>ABS(E18*1.21)</f>
        <v>0</v>
      </c>
    </row>
    <row r="20" spans="1:8" x14ac:dyDescent="0.3">
      <c r="A20" s="8" t="s">
        <v>8</v>
      </c>
    </row>
  </sheetData>
  <mergeCells count="3">
    <mergeCell ref="A2:G3"/>
    <mergeCell ref="H2:H3"/>
    <mergeCell ref="A1:H1"/>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B5DB8-2633-4C53-B72D-2D78057ED81A}">
  <sheetPr codeName="List5"/>
  <dimension ref="A1:H7"/>
  <sheetViews>
    <sheetView topLeftCell="A4" zoomScaleNormal="100" workbookViewId="0">
      <selection activeCell="D4" sqref="D4"/>
    </sheetView>
  </sheetViews>
  <sheetFormatPr defaultRowHeight="14.4" x14ac:dyDescent="0.3"/>
  <cols>
    <col min="1" max="1" width="83" style="2" customWidth="1"/>
    <col min="2" max="2" width="5" style="1" customWidth="1"/>
    <col min="3" max="3" width="4.5546875" style="1" customWidth="1"/>
    <col min="4" max="4" width="12.6640625" style="1" customWidth="1"/>
    <col min="5" max="5" width="15.33203125" style="1" customWidth="1"/>
    <col min="6" max="6" width="12" style="1" customWidth="1"/>
    <col min="7" max="7" width="11.21875" style="1" customWidth="1"/>
    <col min="8" max="8" width="14.33203125" style="2" customWidth="1"/>
    <col min="9" max="16384" width="8.88671875" style="2"/>
  </cols>
  <sheetData>
    <row r="1" spans="1:8" ht="66.599999999999994" customHeight="1" x14ac:dyDescent="0.3">
      <c r="A1" s="52" t="s">
        <v>10</v>
      </c>
      <c r="B1" s="52"/>
      <c r="C1" s="52"/>
      <c r="D1" s="52"/>
      <c r="E1" s="52"/>
      <c r="F1" s="52"/>
      <c r="G1" s="52"/>
      <c r="H1" s="52"/>
    </row>
    <row r="2" spans="1:8" ht="29.25" customHeight="1" x14ac:dyDescent="0.3">
      <c r="A2" s="10" t="s">
        <v>52</v>
      </c>
      <c r="B2" s="51" t="s">
        <v>0</v>
      </c>
      <c r="C2" s="50" t="s">
        <v>1</v>
      </c>
      <c r="D2" s="50" t="s">
        <v>2</v>
      </c>
      <c r="E2" s="50" t="s">
        <v>3</v>
      </c>
      <c r="F2" s="50" t="s">
        <v>6</v>
      </c>
      <c r="G2" s="50" t="s">
        <v>4</v>
      </c>
      <c r="H2" s="50" t="s">
        <v>9</v>
      </c>
    </row>
    <row r="3" spans="1:8" ht="234.75" customHeight="1" x14ac:dyDescent="0.3">
      <c r="A3" s="11" t="s">
        <v>49</v>
      </c>
      <c r="B3" s="9" t="s">
        <v>5</v>
      </c>
      <c r="C3" s="7">
        <v>1</v>
      </c>
      <c r="D3" s="14"/>
      <c r="E3" s="15">
        <f>ABS(C3*D3)</f>
        <v>0</v>
      </c>
      <c r="F3" s="15">
        <f>ABS(G3-E3)</f>
        <v>0</v>
      </c>
      <c r="G3" s="16">
        <f>ABS(E3*1.21)</f>
        <v>0</v>
      </c>
      <c r="H3" s="13"/>
    </row>
    <row r="4" spans="1:8" ht="72" customHeight="1" x14ac:dyDescent="0.3">
      <c r="A4" s="36" t="s">
        <v>48</v>
      </c>
      <c r="B4" s="9" t="s">
        <v>5</v>
      </c>
      <c r="C4" s="7">
        <v>1</v>
      </c>
      <c r="D4" s="14"/>
      <c r="E4" s="15">
        <f>ABS(C4*D4)</f>
        <v>0</v>
      </c>
      <c r="F4" s="15">
        <f>ABS(G4-E4)</f>
        <v>0</v>
      </c>
      <c r="G4" s="16">
        <f>ABS(E4*1.21)</f>
        <v>0</v>
      </c>
      <c r="H4" s="13"/>
    </row>
    <row r="5" spans="1:8" ht="21.75" customHeight="1" thickBot="1" x14ac:dyDescent="0.35">
      <c r="A5" s="5"/>
      <c r="B5" s="6"/>
      <c r="C5" s="6"/>
      <c r="D5" s="17"/>
      <c r="E5" s="17">
        <f>SUM(E3:E4)</f>
        <v>0</v>
      </c>
      <c r="F5" s="17">
        <f>ABS(G5-E5)</f>
        <v>0</v>
      </c>
      <c r="G5" s="18">
        <f>ABS(E5*1.21)</f>
        <v>0</v>
      </c>
    </row>
    <row r="7" spans="1:8" x14ac:dyDescent="0.3">
      <c r="A7" s="8" t="s">
        <v>8</v>
      </c>
    </row>
  </sheetData>
  <mergeCells count="1">
    <mergeCell ref="A1:H1"/>
  </mergeCells>
  <pageMargins left="0.70866141732283472" right="0.70866141732283472"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1414-3BEC-4F04-AD8E-CBCD9BAC3C8E}">
  <sheetPr codeName="List6"/>
  <dimension ref="A1:H17"/>
  <sheetViews>
    <sheetView zoomScale="80" zoomScaleNormal="80" workbookViewId="0">
      <selection activeCell="D14" sqref="D14"/>
    </sheetView>
  </sheetViews>
  <sheetFormatPr defaultRowHeight="14.4" x14ac:dyDescent="0.3"/>
  <cols>
    <col min="1" max="1" width="109.109375" style="2" customWidth="1"/>
    <col min="2" max="2" width="5" style="1" customWidth="1"/>
    <col min="3" max="3" width="4.5546875" style="1" customWidth="1"/>
    <col min="4" max="4" width="10.44140625" style="1" customWidth="1"/>
    <col min="5" max="5" width="10.88671875" style="1" customWidth="1"/>
    <col min="6" max="6" width="9.88671875" style="1" customWidth="1"/>
    <col min="7" max="7" width="12.5546875" style="1" customWidth="1"/>
    <col min="8" max="8" width="13.5546875" style="2" customWidth="1"/>
    <col min="9" max="16384" width="8.88671875" style="2"/>
  </cols>
  <sheetData>
    <row r="1" spans="1:8" ht="48" customHeight="1" x14ac:dyDescent="0.3">
      <c r="A1" s="19" t="s">
        <v>10</v>
      </c>
      <c r="B1" s="19"/>
      <c r="C1" s="19"/>
      <c r="D1" s="19"/>
      <c r="E1" s="19"/>
      <c r="F1" s="19"/>
      <c r="G1" s="19"/>
      <c r="H1" s="19"/>
    </row>
    <row r="2" spans="1:8" ht="27" customHeight="1" x14ac:dyDescent="0.3">
      <c r="A2" s="42" t="s">
        <v>51</v>
      </c>
      <c r="B2" s="42"/>
      <c r="C2" s="42"/>
      <c r="D2" s="42"/>
      <c r="E2" s="42"/>
      <c r="F2" s="42"/>
      <c r="G2" s="42"/>
      <c r="H2" s="42"/>
    </row>
    <row r="3" spans="1:8" ht="24.75" customHeight="1" x14ac:dyDescent="0.3">
      <c r="A3" s="42"/>
      <c r="B3" s="42"/>
      <c r="C3" s="42"/>
      <c r="D3" s="42"/>
      <c r="E3" s="42"/>
      <c r="F3" s="42"/>
      <c r="G3" s="42"/>
      <c r="H3" s="42"/>
    </row>
    <row r="4" spans="1:8" ht="41.4" customHeight="1" thickBot="1" x14ac:dyDescent="0.35">
      <c r="A4" s="57" t="s">
        <v>35</v>
      </c>
      <c r="B4" s="51" t="s">
        <v>0</v>
      </c>
      <c r="C4" s="50" t="s">
        <v>1</v>
      </c>
      <c r="D4" s="50" t="s">
        <v>2</v>
      </c>
      <c r="E4" s="50" t="s">
        <v>3</v>
      </c>
      <c r="F4" s="50" t="s">
        <v>6</v>
      </c>
      <c r="G4" s="50" t="s">
        <v>4</v>
      </c>
      <c r="H4" s="39" t="s">
        <v>9</v>
      </c>
    </row>
    <row r="5" spans="1:8" ht="279" customHeight="1" x14ac:dyDescent="0.3">
      <c r="A5" s="56" t="s">
        <v>34</v>
      </c>
      <c r="B5" s="53" t="s">
        <v>5</v>
      </c>
      <c r="C5" s="55">
        <v>1</v>
      </c>
      <c r="D5" s="54"/>
      <c r="E5" s="30">
        <f>ABS(C5*D5)</f>
        <v>0</v>
      </c>
      <c r="F5" s="30">
        <f>ABS(G5-E5)</f>
        <v>0</v>
      </c>
      <c r="G5" s="29">
        <f>ABS(E5*1.21)</f>
        <v>0</v>
      </c>
      <c r="H5" s="37" t="s">
        <v>25</v>
      </c>
    </row>
    <row r="6" spans="1:8" ht="164.25" customHeight="1" x14ac:dyDescent="0.3">
      <c r="A6" s="38" t="s">
        <v>33</v>
      </c>
      <c r="B6" s="53" t="s">
        <v>5</v>
      </c>
      <c r="C6" s="7">
        <v>24</v>
      </c>
      <c r="D6" s="31"/>
      <c r="E6" s="30">
        <f>ABS(C6*D6)</f>
        <v>0</v>
      </c>
      <c r="F6" s="30">
        <f>ABS(G6-E6)</f>
        <v>0</v>
      </c>
      <c r="G6" s="29">
        <f>ABS(E6*1.21)</f>
        <v>0</v>
      </c>
      <c r="H6" s="37" t="s">
        <v>25</v>
      </c>
    </row>
    <row r="7" spans="1:8" ht="186.15" customHeight="1" x14ac:dyDescent="0.3">
      <c r="A7" s="11" t="s">
        <v>32</v>
      </c>
      <c r="B7" s="53" t="s">
        <v>5</v>
      </c>
      <c r="C7" s="7">
        <v>1</v>
      </c>
      <c r="D7" s="31"/>
      <c r="E7" s="30">
        <f>ABS(C7*D7)</f>
        <v>0</v>
      </c>
      <c r="F7" s="30">
        <f>ABS(G7-E7)</f>
        <v>0</v>
      </c>
      <c r="G7" s="29">
        <f>ABS(E7*1.21)</f>
        <v>0</v>
      </c>
      <c r="H7" s="13"/>
    </row>
    <row r="8" spans="1:8" ht="132" customHeight="1" x14ac:dyDescent="0.3">
      <c r="A8" s="35" t="s">
        <v>50</v>
      </c>
      <c r="B8" s="53" t="s">
        <v>5</v>
      </c>
      <c r="C8" s="7">
        <v>24</v>
      </c>
      <c r="D8" s="31"/>
      <c r="E8" s="30">
        <f>ABS(C8*D8)</f>
        <v>0</v>
      </c>
      <c r="F8" s="30">
        <f>ABS(G8-E8)</f>
        <v>0</v>
      </c>
      <c r="G8" s="29">
        <f>ABS(E8*1.21)</f>
        <v>0</v>
      </c>
      <c r="H8" s="13"/>
    </row>
    <row r="9" spans="1:8" ht="34.5" customHeight="1" x14ac:dyDescent="0.3">
      <c r="A9" s="36" t="s">
        <v>30</v>
      </c>
      <c r="B9" s="53" t="s">
        <v>5</v>
      </c>
      <c r="C9" s="7">
        <v>25</v>
      </c>
      <c r="D9" s="31"/>
      <c r="E9" s="30">
        <f>ABS(C9*D9)</f>
        <v>0</v>
      </c>
      <c r="F9" s="30">
        <f>ABS(G9-E9)</f>
        <v>0</v>
      </c>
      <c r="G9" s="29">
        <f>ABS(E9*1.21)</f>
        <v>0</v>
      </c>
      <c r="H9" s="21"/>
    </row>
    <row r="10" spans="1:8" ht="150" customHeight="1" x14ac:dyDescent="0.3">
      <c r="A10" s="36" t="s">
        <v>29</v>
      </c>
      <c r="B10" s="53" t="s">
        <v>5</v>
      </c>
      <c r="C10" s="7">
        <v>1</v>
      </c>
      <c r="D10" s="31"/>
      <c r="E10" s="30">
        <f>ABS(C10*D10)</f>
        <v>0</v>
      </c>
      <c r="F10" s="30">
        <f>ABS(G10-E10)</f>
        <v>0</v>
      </c>
      <c r="G10" s="29">
        <f>ABS(E10*1.21)</f>
        <v>0</v>
      </c>
      <c r="H10" s="37" t="s">
        <v>25</v>
      </c>
    </row>
    <row r="11" spans="1:8" ht="175.65" customHeight="1" x14ac:dyDescent="0.3">
      <c r="A11" s="38" t="s">
        <v>28</v>
      </c>
      <c r="B11" s="53" t="s">
        <v>5</v>
      </c>
      <c r="C11" s="7">
        <v>1</v>
      </c>
      <c r="D11" s="31"/>
      <c r="E11" s="30">
        <f>ABS(C11*D11)</f>
        <v>0</v>
      </c>
      <c r="F11" s="30">
        <f>ABS(G11-E11)</f>
        <v>0</v>
      </c>
      <c r="G11" s="29">
        <f>ABS(E11*1.21)</f>
        <v>0</v>
      </c>
      <c r="H11" s="37" t="s">
        <v>27</v>
      </c>
    </row>
    <row r="12" spans="1:8" ht="76.2" customHeight="1" x14ac:dyDescent="0.3">
      <c r="A12" s="36" t="s">
        <v>26</v>
      </c>
      <c r="B12" s="53" t="s">
        <v>5</v>
      </c>
      <c r="C12" s="7">
        <v>1</v>
      </c>
      <c r="D12" s="31"/>
      <c r="E12" s="30">
        <f>ABS(C12*D12)</f>
        <v>0</v>
      </c>
      <c r="F12" s="30">
        <f>ABS(G12-E12)</f>
        <v>0</v>
      </c>
      <c r="G12" s="29">
        <f>ABS(E12*1.21)</f>
        <v>0</v>
      </c>
      <c r="H12" s="37" t="s">
        <v>25</v>
      </c>
    </row>
    <row r="13" spans="1:8" ht="210.15" customHeight="1" x14ac:dyDescent="0.3">
      <c r="A13" s="35" t="s">
        <v>23</v>
      </c>
      <c r="B13" s="53" t="s">
        <v>5</v>
      </c>
      <c r="C13" s="7">
        <v>1</v>
      </c>
      <c r="D13" s="31"/>
      <c r="E13" s="30">
        <f>ABS(C13*D13)</f>
        <v>0</v>
      </c>
      <c r="F13" s="30">
        <f>ABS(G13-E13)</f>
        <v>0</v>
      </c>
      <c r="G13" s="29">
        <f>ABS(E13*1.21)</f>
        <v>0</v>
      </c>
      <c r="H13" s="13"/>
    </row>
    <row r="14" spans="1:8" ht="102.15" customHeight="1" x14ac:dyDescent="0.3">
      <c r="A14" s="36" t="s">
        <v>22</v>
      </c>
      <c r="B14" s="53" t="s">
        <v>5</v>
      </c>
      <c r="C14" s="7">
        <v>1</v>
      </c>
      <c r="D14" s="31"/>
      <c r="E14" s="30">
        <f>ABS(C14*D14)</f>
        <v>0</v>
      </c>
      <c r="F14" s="30">
        <f>ABS(G14-E14)</f>
        <v>0</v>
      </c>
      <c r="G14" s="29">
        <f>ABS(E14*1.21)</f>
        <v>0</v>
      </c>
      <c r="H14" s="21"/>
    </row>
    <row r="15" spans="1:8" ht="21.75" customHeight="1" thickBot="1" x14ac:dyDescent="0.35">
      <c r="A15" s="5" t="s">
        <v>18</v>
      </c>
      <c r="B15" s="6"/>
      <c r="C15" s="6"/>
      <c r="D15" s="28"/>
      <c r="E15" s="27">
        <f>SUM(E5:E14)</f>
        <v>0</v>
      </c>
      <c r="F15" s="27">
        <f>ABS(G15-E15)</f>
        <v>0</v>
      </c>
      <c r="G15" s="26">
        <f>ABS(E15*1.21)</f>
        <v>0</v>
      </c>
    </row>
    <row r="17" spans="1:1" x14ac:dyDescent="0.3">
      <c r="A17" s="2" t="s">
        <v>8</v>
      </c>
    </row>
  </sheetData>
  <protectedRanges>
    <protectedRange sqref="H5" name="Oblast1_3"/>
    <protectedRange sqref="H6" name="Oblast1_4"/>
    <protectedRange sqref="H10" name="Oblast1_5"/>
    <protectedRange sqref="H11" name="Oblast1_6"/>
    <protectedRange sqref="H12" name="Oblast1_7"/>
  </protectedRanges>
  <mergeCells count="3">
    <mergeCell ref="A2:G3"/>
    <mergeCell ref="H2:H3"/>
    <mergeCell ref="A1:H1"/>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3384E-E385-4E03-A552-82299696BE02}">
  <sheetPr codeName="List7"/>
  <dimension ref="A1:H8"/>
  <sheetViews>
    <sheetView zoomScaleNormal="100" workbookViewId="0">
      <selection activeCell="D4" sqref="D4"/>
    </sheetView>
  </sheetViews>
  <sheetFormatPr defaultRowHeight="14.4" x14ac:dyDescent="0.3"/>
  <cols>
    <col min="1" max="1" width="83" style="2" customWidth="1"/>
    <col min="2" max="2" width="5" style="1" customWidth="1"/>
    <col min="3" max="3" width="4.5546875" style="1" customWidth="1"/>
    <col min="4" max="4" width="10.44140625" style="1" customWidth="1"/>
    <col min="5" max="5" width="10.77734375" style="1" customWidth="1"/>
    <col min="6" max="6" width="9.109375" style="1" customWidth="1"/>
    <col min="7" max="7" width="10.109375" style="1" customWidth="1"/>
    <col min="8" max="8" width="15" style="2" customWidth="1"/>
    <col min="9" max="16384" width="8.88671875" style="2"/>
  </cols>
  <sheetData>
    <row r="1" spans="1:8" ht="73.2" customHeight="1" x14ac:dyDescent="0.3">
      <c r="A1" s="52" t="s">
        <v>10</v>
      </c>
      <c r="B1" s="52"/>
      <c r="C1" s="52"/>
      <c r="D1" s="52"/>
      <c r="E1" s="52"/>
      <c r="F1" s="52"/>
      <c r="G1" s="52"/>
      <c r="H1" s="52"/>
    </row>
    <row r="2" spans="1:8" ht="29.25" customHeight="1" x14ac:dyDescent="0.3">
      <c r="A2" s="10" t="s">
        <v>53</v>
      </c>
      <c r="B2" s="51" t="s">
        <v>0</v>
      </c>
      <c r="C2" s="50" t="s">
        <v>1</v>
      </c>
      <c r="D2" s="50" t="s">
        <v>2</v>
      </c>
      <c r="E2" s="50" t="s">
        <v>3</v>
      </c>
      <c r="F2" s="50" t="s">
        <v>6</v>
      </c>
      <c r="G2" s="50" t="s">
        <v>4</v>
      </c>
      <c r="H2" s="39" t="s">
        <v>9</v>
      </c>
    </row>
    <row r="3" spans="1:8" ht="224.4" customHeight="1" x14ac:dyDescent="0.3">
      <c r="A3" s="11" t="s">
        <v>32</v>
      </c>
      <c r="B3" s="9" t="s">
        <v>5</v>
      </c>
      <c r="C3" s="7">
        <v>2</v>
      </c>
      <c r="D3" s="14"/>
      <c r="E3" s="15">
        <f>ABS(C3*D3)</f>
        <v>0</v>
      </c>
      <c r="F3" s="15">
        <f>ABS(G3-E3)</f>
        <v>0</v>
      </c>
      <c r="G3" s="16">
        <f>ABS(E3*1.21)</f>
        <v>0</v>
      </c>
      <c r="H3" s="13"/>
    </row>
    <row r="4" spans="1:8" ht="104.25" customHeight="1" x14ac:dyDescent="0.3">
      <c r="A4" s="11" t="s">
        <v>7</v>
      </c>
      <c r="B4" s="9" t="s">
        <v>5</v>
      </c>
      <c r="C4" s="7">
        <v>1</v>
      </c>
      <c r="D4" s="14"/>
      <c r="E4" s="15">
        <f>ABS(C4*D4)</f>
        <v>0</v>
      </c>
      <c r="F4" s="15">
        <f>ABS(G4-E4)</f>
        <v>0</v>
      </c>
      <c r="G4" s="16">
        <f>ABS(E4*1.21)</f>
        <v>0</v>
      </c>
      <c r="H4" s="13"/>
    </row>
    <row r="5" spans="1:8" ht="21.75" customHeight="1" thickBot="1" x14ac:dyDescent="0.35">
      <c r="A5" s="5"/>
      <c r="B5" s="6"/>
      <c r="C5" s="6"/>
      <c r="D5" s="17"/>
      <c r="E5" s="17">
        <f>SUM(E3:E4)</f>
        <v>0</v>
      </c>
      <c r="F5" s="17">
        <f>ABS(G5-E5)</f>
        <v>0</v>
      </c>
      <c r="G5" s="18">
        <f>ABS(E5*1.21)</f>
        <v>0</v>
      </c>
    </row>
    <row r="7" spans="1:8" x14ac:dyDescent="0.3">
      <c r="A7" s="8"/>
    </row>
    <row r="8" spans="1:8" x14ac:dyDescent="0.3">
      <c r="A8" s="2" t="s">
        <v>8</v>
      </c>
    </row>
  </sheetData>
  <mergeCells count="1">
    <mergeCell ref="A1:H1"/>
  </mergeCells>
  <pageMargins left="0.70866141732283472" right="0.70866141732283472" top="0.78740157480314965" bottom="0.78740157480314965"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433C3-A98C-478B-B561-A1A3B82C92CB}">
  <sheetPr codeName="List8"/>
  <dimension ref="A1:H7"/>
  <sheetViews>
    <sheetView topLeftCell="A2" zoomScale="80" zoomScaleNormal="80" workbookViewId="0">
      <selection activeCell="D3" sqref="D3"/>
    </sheetView>
  </sheetViews>
  <sheetFormatPr defaultRowHeight="14.4" x14ac:dyDescent="0.3"/>
  <cols>
    <col min="1" max="1" width="83" style="2" customWidth="1"/>
    <col min="2" max="2" width="5" style="1" customWidth="1"/>
    <col min="3" max="3" width="4.5546875" style="1" customWidth="1"/>
    <col min="4" max="4" width="10.44140625" style="1" customWidth="1"/>
    <col min="5" max="5" width="12.6640625" style="1" customWidth="1"/>
    <col min="6" max="6" width="11.21875" style="1" customWidth="1"/>
    <col min="7" max="7" width="10" style="1" customWidth="1"/>
    <col min="8" max="8" width="17.44140625" style="2" customWidth="1"/>
    <col min="9" max="16384" width="8.88671875" style="2"/>
  </cols>
  <sheetData>
    <row r="1" spans="1:8" ht="64.2" customHeight="1" x14ac:dyDescent="0.3">
      <c r="A1" s="58" t="s">
        <v>10</v>
      </c>
      <c r="B1" s="58"/>
      <c r="C1" s="58"/>
      <c r="D1" s="58"/>
      <c r="E1" s="58"/>
      <c r="F1" s="58"/>
      <c r="G1" s="58"/>
      <c r="H1" s="58"/>
    </row>
    <row r="2" spans="1:8" ht="35.4" customHeight="1" x14ac:dyDescent="0.3">
      <c r="A2" s="10" t="s">
        <v>54</v>
      </c>
      <c r="B2" s="51" t="s">
        <v>0</v>
      </c>
      <c r="C2" s="50" t="s">
        <v>1</v>
      </c>
      <c r="D2" s="50" t="s">
        <v>2</v>
      </c>
      <c r="E2" s="50" t="s">
        <v>3</v>
      </c>
      <c r="F2" s="50" t="s">
        <v>6</v>
      </c>
      <c r="G2" s="50" t="s">
        <v>4</v>
      </c>
      <c r="H2" s="50" t="s">
        <v>9</v>
      </c>
    </row>
    <row r="3" spans="1:8" ht="270" customHeight="1" x14ac:dyDescent="0.3">
      <c r="A3" s="11" t="s">
        <v>32</v>
      </c>
      <c r="B3" s="9" t="s">
        <v>5</v>
      </c>
      <c r="C3" s="7">
        <v>1</v>
      </c>
      <c r="D3" s="14"/>
      <c r="E3" s="15">
        <f>ABS(C3*D3)</f>
        <v>0</v>
      </c>
      <c r="F3" s="15">
        <f>ABS(G3-E3)</f>
        <v>0</v>
      </c>
      <c r="G3" s="16">
        <f>ABS(E3*1.21)</f>
        <v>0</v>
      </c>
      <c r="H3" s="13"/>
    </row>
    <row r="4" spans="1:8" ht="105" customHeight="1" x14ac:dyDescent="0.3">
      <c r="A4" s="11" t="s">
        <v>7</v>
      </c>
      <c r="B4" s="9" t="s">
        <v>5</v>
      </c>
      <c r="C4" s="7">
        <v>1</v>
      </c>
      <c r="D4" s="14"/>
      <c r="E4" s="15">
        <f>ABS(C4*D4)</f>
        <v>0</v>
      </c>
      <c r="F4" s="15">
        <f>ABS(G4-E4)</f>
        <v>0</v>
      </c>
      <c r="G4" s="16">
        <f>ABS(E4*1.21)</f>
        <v>0</v>
      </c>
      <c r="H4" s="13"/>
    </row>
    <row r="5" spans="1:8" ht="21.75" customHeight="1" thickBot="1" x14ac:dyDescent="0.35">
      <c r="A5" s="5"/>
      <c r="B5" s="6"/>
      <c r="C5" s="6"/>
      <c r="D5" s="17"/>
      <c r="E5" s="17">
        <f>SUM(E3:E4)</f>
        <v>0</v>
      </c>
      <c r="F5" s="17">
        <f>ABS(G5-E5)</f>
        <v>0</v>
      </c>
      <c r="G5" s="18">
        <f>ABS(E5*1.21)</f>
        <v>0</v>
      </c>
    </row>
    <row r="7" spans="1:8" x14ac:dyDescent="0.3">
      <c r="A7" s="8" t="s">
        <v>8</v>
      </c>
    </row>
  </sheetData>
  <mergeCells count="1">
    <mergeCell ref="A1:H1"/>
  </mergeCells>
  <pageMargins left="0.70866141732283472" right="0.70866141732283472"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DCCDF-721E-4415-B638-D77D6F6D7FEC}">
  <sheetPr codeName="List9"/>
  <dimension ref="A1:H7"/>
  <sheetViews>
    <sheetView zoomScale="80" zoomScaleNormal="80" workbookViewId="0">
      <selection activeCell="D3" sqref="D3"/>
    </sheetView>
  </sheetViews>
  <sheetFormatPr defaultRowHeight="14.4" x14ac:dyDescent="0.3"/>
  <cols>
    <col min="1" max="1" width="83" style="2" customWidth="1"/>
    <col min="2" max="2" width="5" style="1" customWidth="1"/>
    <col min="3" max="3" width="4.5546875" style="1" customWidth="1"/>
    <col min="4" max="4" width="13.6640625" style="1" customWidth="1"/>
    <col min="5" max="5" width="13.109375" style="1" customWidth="1"/>
    <col min="6" max="6" width="12.21875" style="1" customWidth="1"/>
    <col min="7" max="7" width="15" style="1" customWidth="1"/>
    <col min="8" max="8" width="16.5546875" style="2" customWidth="1"/>
    <col min="9" max="16384" width="8.88671875" style="2"/>
  </cols>
  <sheetData>
    <row r="1" spans="1:8" ht="59.4" customHeight="1" x14ac:dyDescent="0.3">
      <c r="A1" s="58" t="s">
        <v>10</v>
      </c>
      <c r="B1" s="58"/>
      <c r="C1" s="58"/>
      <c r="D1" s="58"/>
      <c r="E1" s="58"/>
      <c r="F1" s="58"/>
      <c r="G1" s="58"/>
      <c r="H1" s="58"/>
    </row>
    <row r="2" spans="1:8" ht="29.25" customHeight="1" x14ac:dyDescent="0.3">
      <c r="A2" s="10" t="s">
        <v>55</v>
      </c>
      <c r="B2" s="51" t="s">
        <v>0</v>
      </c>
      <c r="C2" s="50" t="s">
        <v>1</v>
      </c>
      <c r="D2" s="50" t="s">
        <v>2</v>
      </c>
      <c r="E2" s="50" t="s">
        <v>3</v>
      </c>
      <c r="F2" s="50" t="s">
        <v>6</v>
      </c>
      <c r="G2" s="50" t="s">
        <v>4</v>
      </c>
      <c r="H2" s="50" t="s">
        <v>9</v>
      </c>
    </row>
    <row r="3" spans="1:8" ht="267" customHeight="1" x14ac:dyDescent="0.3">
      <c r="A3" s="11" t="s">
        <v>32</v>
      </c>
      <c r="B3" s="9" t="s">
        <v>5</v>
      </c>
      <c r="C3" s="7">
        <v>2</v>
      </c>
      <c r="D3" s="14"/>
      <c r="E3" s="15">
        <f>ABS(C3*D3)</f>
        <v>0</v>
      </c>
      <c r="F3" s="15">
        <f>ABS(G3-E3)</f>
        <v>0</v>
      </c>
      <c r="G3" s="16">
        <f>ABS(E3*1.21)</f>
        <v>0</v>
      </c>
      <c r="H3" s="13"/>
    </row>
    <row r="4" spans="1:8" ht="72" customHeight="1" x14ac:dyDescent="0.3">
      <c r="A4" s="11" t="s">
        <v>7</v>
      </c>
      <c r="B4" s="9" t="s">
        <v>5</v>
      </c>
      <c r="C4" s="7">
        <v>1</v>
      </c>
      <c r="D4" s="14"/>
      <c r="E4" s="15">
        <f>ABS(C4*D4)</f>
        <v>0</v>
      </c>
      <c r="F4" s="15">
        <f>ABS(G4-E4)</f>
        <v>0</v>
      </c>
      <c r="G4" s="16">
        <f>ABS(E4*1.21)</f>
        <v>0</v>
      </c>
      <c r="H4" s="13"/>
    </row>
    <row r="5" spans="1:8" ht="21.75" customHeight="1" thickBot="1" x14ac:dyDescent="0.35">
      <c r="A5" s="5"/>
      <c r="B5" s="6"/>
      <c r="C5" s="6"/>
      <c r="D5" s="17"/>
      <c r="E5" s="17">
        <f>SUM(E3:E4)</f>
        <v>0</v>
      </c>
      <c r="F5" s="17">
        <f>ABS(G5-E5)</f>
        <v>0</v>
      </c>
      <c r="G5" s="18">
        <f>ABS(E5*1.21)</f>
        <v>0</v>
      </c>
    </row>
    <row r="7" spans="1:8" x14ac:dyDescent="0.3">
      <c r="A7" s="8" t="s">
        <v>17</v>
      </c>
    </row>
  </sheetData>
  <mergeCells count="1">
    <mergeCell ref="A1:H1"/>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22</vt:i4>
      </vt:variant>
    </vt:vector>
  </HeadingPairs>
  <TitlesOfParts>
    <vt:vector size="22" baseType="lpstr">
      <vt:lpstr>Souhrn</vt:lpstr>
      <vt:lpstr>IT - 107 Kabinet </vt:lpstr>
      <vt:lpstr>IT - 108 MMU informatiky</vt:lpstr>
      <vt:lpstr>IT - 109 MMU robotiky </vt:lpstr>
      <vt:lpstr>IT - 402 Školní klub 2</vt:lpstr>
      <vt:lpstr>IT - 407 MMU jazyky </vt:lpstr>
      <vt:lpstr>IT - 409 Kabinet</vt:lpstr>
      <vt:lpstr>IT - 410 Reedukační místnost</vt:lpstr>
      <vt:lpstr>IT - Kabinet F-CH</vt:lpstr>
      <vt:lpstr>IT - MMU Fyzika-Chemie</vt:lpstr>
      <vt:lpstr>Infrastruktura 108</vt:lpstr>
      <vt:lpstr>Infrastruktura 109</vt:lpstr>
      <vt:lpstr>Infrastruktura 107</vt:lpstr>
      <vt:lpstr>Infrastruktura 407</vt:lpstr>
      <vt:lpstr>Infrastruktura 402</vt:lpstr>
      <vt:lpstr>Infrastruktura 410</vt:lpstr>
      <vt:lpstr>Infrastruktura 409</vt:lpstr>
      <vt:lpstr>Infrastruktura 403</vt:lpstr>
      <vt:lpstr>Infrastruktura Fyzika-Chemie</vt:lpstr>
      <vt:lpstr>Infrastruktura kabinetu F-CH</vt:lpstr>
      <vt:lpstr>Konektivita</vt:lpstr>
      <vt:lpstr>Rozvody datové kabeláže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2014-01-02T11:53:21Z</cp:lastPrinted>
  <dcterms:created xsi:type="dcterms:W3CDTF">2010-09-01T07:26:13Z</dcterms:created>
  <dcterms:modified xsi:type="dcterms:W3CDTF">2024-03-06T22:02:38Z</dcterms:modified>
</cp:coreProperties>
</file>